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'KLSEBS'!$A$1:$K$239</definedName>
    <definedName name="_xlnm.Print_Area" localSheetId="1">'KLSEPL'!$A$1:$M$90</definedName>
    <definedName name="Print_Area_MI" localSheetId="0">'KLSEBS'!$A$3:$K$239</definedName>
    <definedName name="Print_Area_MI">'KLSEPL'!$A$1:$L$92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<sst xmlns="http://schemas.openxmlformats.org/spreadsheetml/2006/main" count="333" uniqueCount="258">
  <si>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</si>
  <si>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</si>
  <si>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</si>
  <si>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</si>
  <si>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</si>
  <si>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</si>
  <si>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</si>
  <si>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</si>
  <si>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</si>
  <si>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</si>
  <si>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</si>
  <si>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</si>
  <si>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</si>
  <si>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</si>
  <si>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</si>
  <si>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</si>
  <si>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</si>
  <si>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</si>
  <si>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</si>
  <si>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</si>
  <si>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</si>
  <si>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</si>
  <si>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</si>
  <si>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</si>
  <si>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</si>
  <si>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</si>
  <si>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</si>
  <si>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</si>
  <si>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</si>
  <si>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</si>
  <si>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</si>
  <si>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</si>
  <si>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</si>
  <si>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</si>
  <si>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</si>
  <si>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</si>
  <si>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</si>
  <si>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</si>
  <si>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</si>
  <si>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</si>
  <si>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</si>
  <si>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</si>
  <si>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</si>
  <si>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</si>
  <si>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</si>
  <si>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</si>
  <si>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</si>
  <si>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</si>
  <si>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</si>
  <si>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Development Properties</t>
  </si>
  <si>
    <t>Cash and Bank Balances</t>
  </si>
  <si>
    <t>Current Liabilities</t>
  </si>
  <si>
    <t>Short Term Borrowings</t>
  </si>
  <si>
    <t>Proposed Dividend</t>
  </si>
  <si>
    <t>Net Current Assets</t>
  </si>
  <si>
    <t>Share Premium</t>
  </si>
  <si>
    <t>Minority Interests</t>
  </si>
  <si>
    <t>NOTES</t>
  </si>
  <si>
    <t>Share of tax of associated company</t>
  </si>
  <si>
    <t>NOTES (CONTINUED)</t>
  </si>
  <si>
    <t>Profit/(loss)</t>
  </si>
  <si>
    <t>Total assets</t>
  </si>
  <si>
    <t>before taxation</t>
  </si>
  <si>
    <t>employed</t>
  </si>
  <si>
    <t>19</t>
  </si>
  <si>
    <t>By Order of the Board</t>
  </si>
  <si>
    <t>Investment Properties</t>
  </si>
  <si>
    <t>Deferred Taxation</t>
  </si>
  <si>
    <t>Deferred taxation</t>
  </si>
  <si>
    <t>Group borrowings and debt securities</t>
  </si>
  <si>
    <t>Secured -</t>
  </si>
  <si>
    <t>Unsecured -</t>
  </si>
  <si>
    <t>Investment holding</t>
  </si>
  <si>
    <t>Retained Profits</t>
  </si>
  <si>
    <t xml:space="preserve">(ii)  Fully diluted </t>
  </si>
  <si>
    <t>NA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</si>
  <si>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</si>
  <si>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</si>
  <si>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</si>
  <si>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</si>
  <si>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</si>
  <si>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</si>
  <si>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Land held for Development</t>
  </si>
  <si>
    <t>Provision for Taxation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</si>
  <si>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</si>
  <si>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</si>
  <si>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</si>
  <si>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</si>
  <si>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</si>
  <si>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</si>
  <si>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</si>
  <si>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</si>
  <si>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</si>
  <si>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</si>
  <si>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</si>
  <si>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</si>
  <si>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</si>
  <si>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Less :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</si>
  <si>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</si>
  <si>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</si>
  <si>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</si>
  <si>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</si>
  <si>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</si>
  <si>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</si>
  <si>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</si>
  <si>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</si>
  <si>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</si>
  <si>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Current</t>
  </si>
  <si>
    <t>Cumulative</t>
  </si>
  <si>
    <t>Quarter</t>
  </si>
  <si>
    <t>(Over) / Under provision in prior years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</si>
  <si>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</si>
  <si>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</si>
  <si>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</si>
  <si>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</si>
  <si>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</si>
  <si>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</si>
  <si>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</si>
  <si>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Investments in Associated Companies</t>
  </si>
  <si>
    <t>Amount due from Affiliated Companies</t>
  </si>
  <si>
    <t>Amount due from Associated Companies</t>
  </si>
  <si>
    <t>Deposits with Licensed Banks</t>
  </si>
  <si>
    <t>Amount due to Affiliated Companies</t>
  </si>
  <si>
    <t>Our principal business operations were not significantly affected by seasonal or cyclical factors.</t>
  </si>
  <si>
    <t>Banker's acceptance/time loan</t>
  </si>
  <si>
    <t>Financed by:</t>
  </si>
  <si>
    <t>Investment in a Joint Venture Company</t>
  </si>
  <si>
    <t>Shareholders' Funds</t>
  </si>
  <si>
    <t xml:space="preserve">  Share Capital</t>
  </si>
  <si>
    <t xml:space="preserve">  Reserves</t>
  </si>
  <si>
    <t>31/12/00</t>
  </si>
  <si>
    <t>The quarterly financial statements have been prepared using the same accounting policies and methods of computation as</t>
  </si>
  <si>
    <t>As at the date of this announcement, contingent liabilities in respect of guarantees extended in support of banking and other</t>
  </si>
  <si>
    <t>Amount due to Associated Companies</t>
  </si>
  <si>
    <t>Repayment due within 12 months included under short term borrowings</t>
  </si>
  <si>
    <t>Revenue</t>
  </si>
  <si>
    <t>Other income</t>
  </si>
  <si>
    <t xml:space="preserve">    depreciation and amortisation,</t>
  </si>
  <si>
    <t xml:space="preserve">    exceptional items, income tax,</t>
  </si>
  <si>
    <t xml:space="preserve">    minority interests and extraordinary items</t>
  </si>
  <si>
    <t>Finance cost</t>
  </si>
  <si>
    <t>Profit before finance cost,</t>
  </si>
  <si>
    <t>Share of profits and losses of</t>
  </si>
  <si>
    <t>Profit before income tax,</t>
  </si>
  <si>
    <t>Income tax</t>
  </si>
  <si>
    <t>(ii)  Minority interests</t>
  </si>
  <si>
    <t xml:space="preserve">     attributable to members of the company</t>
  </si>
  <si>
    <t xml:space="preserve">     of the company</t>
  </si>
  <si>
    <t>(m)</t>
  </si>
  <si>
    <t xml:space="preserve">Earnings per share based on 2(m) above </t>
  </si>
  <si>
    <t xml:space="preserve">    associated companies and joint-venture company</t>
  </si>
  <si>
    <t>compared with the most recent annual financial statements.</t>
  </si>
  <si>
    <t xml:space="preserve">    companies and joint-venture company</t>
  </si>
  <si>
    <t>Current period provision</t>
  </si>
  <si>
    <t xml:space="preserve">    after share of profits and losses of associated</t>
  </si>
  <si>
    <t>AS AT PRECEDING  FINANCIAL</t>
  </si>
  <si>
    <t>YEAR ENDED 31/12/00 (AUDITED)</t>
  </si>
  <si>
    <t>Pre-acquisition profit/(loss)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</si>
  <si>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</si>
  <si>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</si>
  <si>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</si>
  <si>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</si>
  <si>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</si>
  <si>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</si>
  <si>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Current Year</t>
  </si>
  <si>
    <t>a) Short term borrowings</t>
  </si>
  <si>
    <t>b) Long term borrowings</t>
  </si>
  <si>
    <t>United States Dollar</t>
  </si>
  <si>
    <t xml:space="preserve">Ringgit </t>
  </si>
  <si>
    <t>Equivalent</t>
  </si>
  <si>
    <t>Foreign</t>
  </si>
  <si>
    <t>Currency</t>
  </si>
  <si>
    <t>'000</t>
  </si>
  <si>
    <t>Analysis by geographical segments</t>
  </si>
  <si>
    <t>Analysis by business segments</t>
  </si>
  <si>
    <t>statements.</t>
  </si>
  <si>
    <t>There were no changes in the composition of the Group for the current quarter .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</si>
  <si>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</si>
  <si>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</si>
  <si>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</si>
  <si>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</si>
  <si>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</si>
  <si>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</si>
  <si>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</si>
  <si>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 xml:space="preserve">All the above shares were being held and retained as treasury shares as defined under Section 67A of the Companies Act, 1965. </t>
  </si>
  <si>
    <t>(i)  Basic (based on ordinary shares) (sen)</t>
  </si>
  <si>
    <t xml:space="preserve">      Weighted average no of shares ('000)</t>
  </si>
  <si>
    <t>Month</t>
  </si>
  <si>
    <t>August 2001</t>
  </si>
  <si>
    <t>September 2001</t>
  </si>
  <si>
    <t>b)   Variance from profit guarantee  - not applicable</t>
  </si>
  <si>
    <t>a)   Variance from profit forecast - not applicable</t>
  </si>
  <si>
    <t>c) Foreign Currency Borrowings included in the above are as follows:</t>
  </si>
  <si>
    <t>31/12/01</t>
  </si>
  <si>
    <t>no investment in quoted securities as at 31 December 2001.</t>
  </si>
  <si>
    <t>the 4th quarter ended 31 December 2001</t>
  </si>
  <si>
    <t>UNAUDITED RESULTS OF THE GROUP FOR THE 4TH QUARTER ENDED 31 DECEMBER 2001</t>
  </si>
  <si>
    <t>QUARTER 31/12/01</t>
  </si>
  <si>
    <t>Long Term Receivables</t>
  </si>
  <si>
    <t>Non Current Assets</t>
  </si>
  <si>
    <t>Treasury stock</t>
  </si>
  <si>
    <t>December 2001</t>
  </si>
  <si>
    <t>Segmental revenue, profit/(loss) before taxation for the year ended 31 December 2001 and total assets</t>
  </si>
  <si>
    <t>employed as at 31 December 2001 were as follows :</t>
  </si>
  <si>
    <t xml:space="preserve">For the year ended 31 December 2001, the Group's revenue of RM324 million was 11% lower than that of the previous  </t>
  </si>
  <si>
    <t>year. This was mainly due to the lower revenue recorded by the garments manufacturing division.</t>
  </si>
  <si>
    <t xml:space="preserve">With the scheduled relocation of one of its garment manufacturing subsidiary's operation in early 2002, the retrenchment benefits </t>
  </si>
  <si>
    <t xml:space="preserve">The investment properties of the Group were last revalued in November 1996. In line with the Group's policy to appraise its landed </t>
  </si>
  <si>
    <t xml:space="preserve">payable to the employees not relocating of RM0.9 million was accrued in the current quarter. </t>
  </si>
  <si>
    <t>Except for the above, there were no other exceptional items for the current quarter and financial year ended 31 December 2001.</t>
  </si>
  <si>
    <t>There was no extraordinary item for the current quarter and the financial year ended 31 December 2001.</t>
  </si>
  <si>
    <t>The taxation charge for the financial year ended 31 December 2001 are as follows:</t>
  </si>
  <si>
    <t>Ended</t>
  </si>
  <si>
    <t>There was no purchase or disposal of quoted securities for the current quarter and financial year ended 31 December 2001. There was</t>
  </si>
  <si>
    <t xml:space="preserve">There was no sale of unquoted investments and /or properties for the current quarter and financial year ended 31 December 2001.                                          </t>
  </si>
  <si>
    <t xml:space="preserve">paid-up share capital of DNP Clothing Sdn Bhd on 31 May 2001. There were no other changes in the composition of the Group </t>
  </si>
  <si>
    <t>For the current financial year ended 31 Decemebr 2001, the Group increased its shareholding from 49% to 51% in the issued and</t>
  </si>
  <si>
    <t>for the current financial year ended 31 December 2001.</t>
  </si>
  <si>
    <t>There were no issuance and repayment of debts and equity securities for the current financial year ended 31 December 2001.</t>
  </si>
  <si>
    <t xml:space="preserve">During the current financial year ended 31 December 2001, the Company bought back its issued shares from the </t>
  </si>
  <si>
    <t>open market as follows:-</t>
  </si>
  <si>
    <t>Company. None of the treasury shares were sold or cancelled during the financial year ended 31 December 2001.</t>
  </si>
  <si>
    <t>Term loan    *</t>
  </si>
  <si>
    <t>credit facilities granted to subsidiaries amounted to RM186.7 million (31 December 2000: RM200.6 million).</t>
  </si>
  <si>
    <t>There were no financial instruments with off balance sheet risk as at  18 February, 2002.</t>
  </si>
  <si>
    <t>There was no pending material litigation as at  18 February 2002.</t>
  </si>
  <si>
    <t xml:space="preserve">With the exceptional items mentioned in note 2,  the Group's profit  before tax and minority interests decreased from </t>
  </si>
  <si>
    <t xml:space="preserve">The Group recorded a 2% decrease in revenue from RM86.5 million in 3rd quarter 2001 to RM85 million in 4th quarter 2001. </t>
  </si>
  <si>
    <t>in 3rd quarter 2001.</t>
  </si>
  <si>
    <t>the garments manufacturing division and the exceptional items in 2001.</t>
  </si>
  <si>
    <t xml:space="preserve">There were no material events subsequent to the end of the year reported on that have not been reflected in the financial </t>
  </si>
  <si>
    <t>consideration paid #</t>
  </si>
  <si>
    <t>#  Inclusive of commission, stamp duty and other charges</t>
  </si>
  <si>
    <t>The Board of Directors has recommended, for approval at the forthcoming Annual General Meeting, payment of first and</t>
  </si>
  <si>
    <t>Date :  21 February 2002</t>
  </si>
  <si>
    <t>First and final dividend (less 28% taxation)</t>
  </si>
  <si>
    <t xml:space="preserve">As at 18 February, 2002, the total number of treasury shares were 443,000 or 0.1% of the total paid up share capital of the </t>
  </si>
  <si>
    <t>and investment properties once in every 5 years based on open market value, the properties of the Group were revalued in October 2001.</t>
  </si>
  <si>
    <t xml:space="preserve">The effective tax rate on the Group's profit for the year under review is higher than the statutory tax rate due mainly to the  </t>
  </si>
  <si>
    <t>The performance of the Group will be dependent on the recovery of the USA and Malaysian economies. Barring unforeseen</t>
  </si>
  <si>
    <t>non-availibility of Group tax relief in respect of losses incurred by certain subsidiary companies and certain expenses being</t>
  </si>
  <si>
    <t>disallowed for tax purposes.</t>
  </si>
  <si>
    <t>RM3.5 million was charged to the Consolidated Income Statement in the current quarter.</t>
  </si>
  <si>
    <t>compared to RM31.3 million for the year ended 31 December 2000. This was mainly due to the lower contribution from</t>
  </si>
  <si>
    <t>(i)  Profit/(loss) after income tax before</t>
  </si>
  <si>
    <t>Net profit/(loss) from ordinary activities</t>
  </si>
  <si>
    <t>Net profit/(loss) attributable to members</t>
  </si>
  <si>
    <t xml:space="preserve">final dividend of 5 sen per share, less 28% taxation ( 2000 : 5 sen per share less 28% taxation) amounting to </t>
  </si>
  <si>
    <t>RM11.3 million for the financial year ended 31 December 2001. The date of the Annual General Meeting and the closure</t>
  </si>
  <si>
    <t>Of the net revaluation deficit of RM42 million arising on revaluation, RM38.5 million was debited to revaluation reserve and</t>
  </si>
  <si>
    <t>RM5.2 million in 3rd quarter 2001 to RM0.2 million in 4th quarter 2001.</t>
  </si>
  <si>
    <t xml:space="preserve">The Group recorded a profit before tax and minority interests of  RM0.2 million in 4th quarter 2001 compared to RM5.2 million </t>
  </si>
  <si>
    <t xml:space="preserve">The Group recorded a profit before taxation and minority interest of RM17.3 million for the year ended 31 December 2001 </t>
  </si>
  <si>
    <t xml:space="preserve">There was no corporate proposal announced which remained incomplete as at 18 February 2002.  </t>
  </si>
  <si>
    <t>* Converted at the respective exchange rates prevailing as at 31 December 2001.</t>
  </si>
  <si>
    <t>of books for dividend payment will be notified in due course.</t>
  </si>
  <si>
    <t>financial year 2001.</t>
  </si>
  <si>
    <t>circumtances, the Board expects the performance of the Group for the financial year 2002 to be in line with that of the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</si>
</sst>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7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8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7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0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170" fontId="1" fillId="0" borderId="11" xfId="15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2" xfId="0" applyNumberFormat="1" applyFont="1" applyFill="1" applyBorder="1" applyAlignment="1" applyProtection="1">
      <alignment horizontal="right"/>
      <protection/>
    </xf>
    <xf numFmtId="37" fontId="1" fillId="0" borderId="12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3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4" xfId="0" applyFont="1" applyFill="1" applyBorder="1" applyAlignment="1" applyProtection="1">
      <alignment/>
      <protection/>
    </xf>
    <xf numFmtId="37" fontId="1" fillId="0" borderId="13" xfId="0" applyFont="1" applyFill="1" applyBorder="1" applyAlignment="1" applyProtection="1">
      <alignment/>
      <protection/>
    </xf>
    <xf numFmtId="37" fontId="1" fillId="0" borderId="15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6" xfId="0" applyFont="1" applyFill="1" applyBorder="1" applyAlignment="1" applyProtection="1">
      <alignment horizontal="center"/>
      <protection/>
    </xf>
    <xf numFmtId="37" fontId="1" fillId="0" borderId="17" xfId="0" applyFont="1" applyFill="1" applyBorder="1" applyAlignment="1" applyProtection="1">
      <alignment horizontal="center"/>
      <protection/>
    </xf>
    <xf numFmtId="37" fontId="1" fillId="0" borderId="2" xfId="0" applyFont="1" applyFill="1" applyBorder="1" applyAlignment="1" applyProtection="1">
      <alignment horizontal="right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>
      <alignment horizontal="right"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8" xfId="15" applyNumberFormat="1" applyFont="1" applyFill="1" applyBorder="1" applyAlignment="1" applyProtection="1">
      <alignment horizontal="center"/>
      <protection/>
    </xf>
    <xf numFmtId="37" fontId="1" fillId="0" borderId="12" xfId="0" applyFont="1" applyFill="1" applyBorder="1" applyAlignment="1" applyProtection="1">
      <alignment horizontal="right"/>
      <protection/>
    </xf>
    <xf numFmtId="170" fontId="1" fillId="0" borderId="12" xfId="15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Alignment="1">
      <alignment horizontal="right"/>
    </xf>
    <xf numFmtId="170" fontId="1" fillId="0" borderId="11" xfId="15" applyNumberFormat="1" applyFont="1" applyFill="1" applyBorder="1" applyAlignment="1" quotePrefix="1">
      <alignment horizontal="center"/>
    </xf>
    <xf numFmtId="41" fontId="1" fillId="0" borderId="18" xfId="0" applyNumberFormat="1" applyFont="1" applyFill="1" applyBorder="1" applyAlignment="1" applyProtection="1">
      <alignment horizontal="right"/>
      <protection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0" xfId="0" applyFont="1" applyFill="1" applyBorder="1" applyAlignment="1" quotePrefix="1">
      <alignment horizontal="right"/>
    </xf>
    <xf numFmtId="37" fontId="1" fillId="0" borderId="11" xfId="0" applyFont="1" applyFill="1" applyBorder="1" applyAlignment="1">
      <alignment/>
    </xf>
    <xf numFmtId="37" fontId="1" fillId="0" borderId="0" xfId="0" applyFont="1" applyFill="1" applyAlignment="1" quotePrefix="1">
      <alignment horizontal="left"/>
    </xf>
    <xf numFmtId="37" fontId="6" fillId="0" borderId="0" xfId="0" applyFont="1" applyFill="1" applyAlignment="1">
      <alignment horizontal="left"/>
    </xf>
    <xf numFmtId="37" fontId="6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37" fontId="1" fillId="0" borderId="11" xfId="0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right"/>
    </xf>
    <xf numFmtId="37" fontId="1" fillId="0" borderId="19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9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170" fontId="1" fillId="0" borderId="11" xfId="15" applyNumberFormat="1" applyFont="1" applyFill="1" applyBorder="1" applyAlignment="1">
      <alignment horizontal="left"/>
    </xf>
    <xf numFmtId="43" fontId="1" fillId="0" borderId="11" xfId="15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 applyProtection="1">
      <alignment horizontal="center"/>
      <protection/>
    </xf>
    <xf numFmtId="37" fontId="1" fillId="0" borderId="20" xfId="0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9" fontId="1" fillId="0" borderId="11" xfId="0" applyNumberFormat="1" applyFont="1" applyFill="1" applyBorder="1" applyAlignment="1">
      <alignment horizontal="center"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1" fillId="0" borderId="24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M1415"/>
  <sheetViews>
    <sheetView tabSelected="1" view="pageBreakPreview" zoomScale="75" zoomScaleNormal="90" zoomScaleSheetLayoutView="75" workbookViewId="0" topLeftCell="A194">
      <selection activeCell="B214" sqref="B214:B215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11.7109375" style="2" customWidth="1"/>
    <col min="6" max="6" width="15.14062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3" spans="1:13" ht="12" customHeight="1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40"/>
      <c r="M3" s="40"/>
    </row>
    <row r="4" spans="1:13" ht="12" customHeight="1">
      <c r="A4" s="96" t="s">
        <v>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4"/>
      <c r="M4" s="4"/>
    </row>
    <row r="5" spans="1:13" ht="12" customHeight="1">
      <c r="A5" s="96" t="s">
        <v>81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4"/>
      <c r="M5" s="4"/>
    </row>
    <row r="6" spans="1:10" ht="12" customHeight="1">
      <c r="A6" s="16"/>
      <c r="J6" s="41"/>
    </row>
    <row r="7" ht="12.75">
      <c r="A7" s="16" t="s">
        <v>42</v>
      </c>
    </row>
    <row r="8" spans="1:10" ht="12" customHeight="1">
      <c r="A8" s="5"/>
      <c r="B8" s="5"/>
      <c r="C8" s="5"/>
      <c r="D8" s="5"/>
      <c r="E8" s="5"/>
      <c r="H8" s="28" t="s">
        <v>43</v>
      </c>
      <c r="J8" s="28" t="s">
        <v>43</v>
      </c>
    </row>
    <row r="9" spans="1:10" ht="12" customHeight="1">
      <c r="A9" s="5"/>
      <c r="B9" s="5"/>
      <c r="C9" s="5"/>
      <c r="D9" s="5"/>
      <c r="E9" s="5"/>
      <c r="H9" s="29" t="s">
        <v>44</v>
      </c>
      <c r="J9" s="29" t="s">
        <v>5</v>
      </c>
    </row>
    <row r="10" spans="1:10" ht="12.75">
      <c r="A10" s="5"/>
      <c r="B10" s="5"/>
      <c r="C10" s="5"/>
      <c r="D10" s="5"/>
      <c r="E10" s="5"/>
      <c r="H10" s="29" t="s">
        <v>4</v>
      </c>
      <c r="J10" s="29" t="s">
        <v>45</v>
      </c>
    </row>
    <row r="11" spans="1:10" ht="12.75">
      <c r="A11" s="5"/>
      <c r="B11" s="5"/>
      <c r="C11" s="5"/>
      <c r="D11" s="5"/>
      <c r="E11" s="5"/>
      <c r="H11" s="29" t="s">
        <v>7</v>
      </c>
      <c r="J11" s="29" t="s">
        <v>46</v>
      </c>
    </row>
    <row r="12" spans="1:10" ht="12.75">
      <c r="A12" s="5"/>
      <c r="B12" s="5"/>
      <c r="C12" s="5"/>
      <c r="D12" s="5"/>
      <c r="E12" s="5"/>
      <c r="H12" s="29" t="s">
        <v>193</v>
      </c>
      <c r="J12" s="29" t="s">
        <v>130</v>
      </c>
    </row>
    <row r="13" spans="1:10" ht="12.75">
      <c r="A13" s="5"/>
      <c r="B13" s="5"/>
      <c r="C13" s="5"/>
      <c r="D13" s="5"/>
      <c r="E13" s="5"/>
      <c r="H13" s="29"/>
      <c r="J13" s="58" t="s">
        <v>76</v>
      </c>
    </row>
    <row r="14" spans="1:10" ht="12.75">
      <c r="A14" s="5"/>
      <c r="B14" s="5"/>
      <c r="C14" s="5"/>
      <c r="D14" s="5"/>
      <c r="E14" s="5"/>
      <c r="H14" s="30" t="s">
        <v>12</v>
      </c>
      <c r="J14" s="30" t="s">
        <v>12</v>
      </c>
    </row>
    <row r="15" spans="1:5" ht="12" customHeight="1">
      <c r="A15" s="5"/>
      <c r="B15" s="5"/>
      <c r="C15" s="5"/>
      <c r="D15" s="5"/>
      <c r="E15" s="5"/>
    </row>
    <row r="16" spans="1:5" ht="12" customHeight="1">
      <c r="A16" s="5"/>
      <c r="B16" s="42" t="s">
        <v>199</v>
      </c>
      <c r="C16" s="5"/>
      <c r="D16" s="5"/>
      <c r="E16" s="5"/>
    </row>
    <row r="17" spans="1:5" ht="12" customHeight="1">
      <c r="A17" s="5"/>
      <c r="B17" s="5"/>
      <c r="C17" s="5"/>
      <c r="D17" s="5"/>
      <c r="E17" s="5"/>
    </row>
    <row r="18" spans="2:11" ht="12.75" customHeight="1">
      <c r="B18" s="3" t="s">
        <v>158</v>
      </c>
      <c r="C18" s="5"/>
      <c r="D18" s="5"/>
      <c r="E18" s="5"/>
      <c r="H18" s="2">
        <v>72179</v>
      </c>
      <c r="J18" s="2">
        <v>71461</v>
      </c>
      <c r="K18" s="5"/>
    </row>
    <row r="19" spans="2:11" ht="12.75" customHeight="1">
      <c r="B19" s="42" t="s">
        <v>82</v>
      </c>
      <c r="C19" s="5"/>
      <c r="D19" s="5"/>
      <c r="E19" s="5"/>
      <c r="H19" s="2">
        <v>54713</v>
      </c>
      <c r="J19" s="2">
        <v>51202</v>
      </c>
      <c r="K19" s="5"/>
    </row>
    <row r="20" spans="2:11" ht="12.75" customHeight="1">
      <c r="B20" s="3" t="s">
        <v>66</v>
      </c>
      <c r="C20" s="32"/>
      <c r="H20" s="2">
        <v>277877</v>
      </c>
      <c r="J20" s="2">
        <v>306919</v>
      </c>
      <c r="K20" s="5"/>
    </row>
    <row r="21" spans="2:11" ht="12.75">
      <c r="B21" s="3" t="s">
        <v>118</v>
      </c>
      <c r="C21" s="5"/>
      <c r="D21" s="5"/>
      <c r="E21" s="5"/>
      <c r="H21" s="2">
        <v>4881</v>
      </c>
      <c r="J21" s="2">
        <v>3891</v>
      </c>
      <c r="K21" s="5"/>
    </row>
    <row r="22" spans="2:11" ht="12.75">
      <c r="B22" s="3" t="s">
        <v>126</v>
      </c>
      <c r="C22" s="5"/>
      <c r="D22" s="5"/>
      <c r="E22" s="5"/>
      <c r="H22" s="2">
        <v>9107</v>
      </c>
      <c r="J22" s="2">
        <v>10543</v>
      </c>
      <c r="K22" s="5"/>
    </row>
    <row r="23" spans="2:11" ht="12.75">
      <c r="B23" s="3" t="s">
        <v>198</v>
      </c>
      <c r="C23" s="5"/>
      <c r="D23" s="5"/>
      <c r="E23" s="5"/>
      <c r="H23" s="2">
        <v>45864</v>
      </c>
      <c r="J23" s="2">
        <v>44837</v>
      </c>
      <c r="K23" s="5"/>
    </row>
    <row r="24" spans="2:11" ht="12.75">
      <c r="B24" s="3"/>
      <c r="C24" s="31"/>
      <c r="D24" s="5"/>
      <c r="E24" s="5"/>
      <c r="H24" s="87">
        <f>SUM(H18:H23)</f>
        <v>464621</v>
      </c>
      <c r="J24" s="87">
        <f>SUM(J18:J23)</f>
        <v>488853</v>
      </c>
      <c r="K24" s="5"/>
    </row>
    <row r="25" ht="12" customHeight="1"/>
    <row r="26" ht="12" customHeight="1">
      <c r="B26" s="3"/>
    </row>
    <row r="27" spans="2:10" ht="12" customHeight="1">
      <c r="B27" s="3" t="s">
        <v>48</v>
      </c>
      <c r="H27" s="36"/>
      <c r="I27" s="36"/>
      <c r="J27" s="36"/>
    </row>
    <row r="28" spans="2:10" ht="12" customHeight="1">
      <c r="B28" s="3"/>
      <c r="H28" s="33"/>
      <c r="I28" s="36"/>
      <c r="J28" s="33"/>
    </row>
    <row r="29" spans="2:10" ht="12" customHeight="1">
      <c r="B29" s="2" t="s">
        <v>49</v>
      </c>
      <c r="C29" s="32"/>
      <c r="H29" s="1">
        <v>164424</v>
      </c>
      <c r="I29" s="36"/>
      <c r="J29" s="1">
        <v>162536</v>
      </c>
    </row>
    <row r="30" spans="2:10" ht="12" customHeight="1">
      <c r="B30" s="3" t="s">
        <v>159</v>
      </c>
      <c r="C30" s="27"/>
      <c r="H30" s="1">
        <v>78675</v>
      </c>
      <c r="I30" s="36"/>
      <c r="J30" s="1">
        <v>94979</v>
      </c>
    </row>
    <row r="31" spans="2:10" ht="12" customHeight="1">
      <c r="B31" s="3" t="s">
        <v>160</v>
      </c>
      <c r="C31" s="27"/>
      <c r="H31" s="1">
        <v>36915</v>
      </c>
      <c r="I31" s="36"/>
      <c r="J31" s="1">
        <f>31863+17723</f>
        <v>49586</v>
      </c>
    </row>
    <row r="32" spans="2:10" ht="12" customHeight="1">
      <c r="B32" s="3" t="s">
        <v>119</v>
      </c>
      <c r="C32" s="27"/>
      <c r="H32" s="1">
        <v>186</v>
      </c>
      <c r="I32" s="36"/>
      <c r="J32" s="1">
        <v>1229</v>
      </c>
    </row>
    <row r="33" spans="2:10" ht="12" customHeight="1">
      <c r="B33" s="3" t="s">
        <v>120</v>
      </c>
      <c r="C33" s="27"/>
      <c r="H33" s="92">
        <v>0</v>
      </c>
      <c r="I33" s="36"/>
      <c r="J33" s="1">
        <f>974-884</f>
        <v>90</v>
      </c>
    </row>
    <row r="34" spans="2:10" ht="12" customHeight="1">
      <c r="B34" s="3" t="s">
        <v>161</v>
      </c>
      <c r="C34" s="27"/>
      <c r="H34" s="92">
        <v>8061</v>
      </c>
      <c r="I34" s="36"/>
      <c r="J34" s="1">
        <v>4883</v>
      </c>
    </row>
    <row r="35" spans="2:10" ht="12" customHeight="1">
      <c r="B35" s="3" t="s">
        <v>121</v>
      </c>
      <c r="C35" s="27"/>
      <c r="H35" s="1">
        <v>19795</v>
      </c>
      <c r="I35" s="36"/>
      <c r="J35" s="1">
        <v>22935</v>
      </c>
    </row>
    <row r="36" spans="2:10" ht="12.75">
      <c r="B36" s="3" t="s">
        <v>50</v>
      </c>
      <c r="C36" s="27"/>
      <c r="H36" s="34">
        <v>2877</v>
      </c>
      <c r="I36" s="36"/>
      <c r="J36" s="34">
        <v>2123</v>
      </c>
    </row>
    <row r="37" spans="8:10" ht="12" customHeight="1">
      <c r="H37" s="34">
        <f>SUM(H27:H36)</f>
        <v>310933</v>
      </c>
      <c r="I37" s="36"/>
      <c r="J37" s="34">
        <f>SUM(J27:J36)</f>
        <v>338361</v>
      </c>
    </row>
    <row r="38" spans="2:10" ht="12" customHeight="1">
      <c r="B38" s="3" t="s">
        <v>51</v>
      </c>
      <c r="H38" s="1"/>
      <c r="I38" s="36"/>
      <c r="J38" s="1"/>
    </row>
    <row r="39" spans="2:10" ht="12" customHeight="1">
      <c r="B39" s="3"/>
      <c r="H39" s="1"/>
      <c r="I39" s="36"/>
      <c r="J39" s="1"/>
    </row>
    <row r="40" spans="2:10" ht="12" customHeight="1">
      <c r="B40" s="3" t="s">
        <v>162</v>
      </c>
      <c r="C40" s="27"/>
      <c r="H40" s="1">
        <v>20077</v>
      </c>
      <c r="I40" s="36"/>
      <c r="J40" s="1">
        <f>35443</f>
        <v>35443</v>
      </c>
    </row>
    <row r="41" spans="2:10" ht="12" customHeight="1">
      <c r="B41" s="3" t="s">
        <v>122</v>
      </c>
      <c r="C41" s="27"/>
      <c r="H41" s="1">
        <f>5601+3235</f>
        <v>8836</v>
      </c>
      <c r="I41" s="36"/>
      <c r="J41" s="1">
        <v>5165</v>
      </c>
    </row>
    <row r="42" spans="2:10" ht="12" customHeight="1">
      <c r="B42" s="3" t="s">
        <v>133</v>
      </c>
      <c r="C42" s="27"/>
      <c r="H42" s="93">
        <v>0</v>
      </c>
      <c r="I42" s="36"/>
      <c r="J42" s="1">
        <v>21</v>
      </c>
    </row>
    <row r="43" spans="2:10" ht="12" customHeight="1">
      <c r="B43" s="3" t="s">
        <v>163</v>
      </c>
      <c r="C43" s="27"/>
      <c r="H43" s="93">
        <v>27037</v>
      </c>
      <c r="I43" s="36"/>
      <c r="J43" s="1">
        <v>31792</v>
      </c>
    </row>
    <row r="44" spans="2:10" ht="12" customHeight="1">
      <c r="B44" s="3" t="s">
        <v>52</v>
      </c>
      <c r="C44" s="27"/>
      <c r="H44" s="1">
        <v>70731</v>
      </c>
      <c r="I44" s="36"/>
      <c r="J44" s="1">
        <v>35356</v>
      </c>
    </row>
    <row r="45" spans="2:10" ht="12" customHeight="1">
      <c r="B45" s="3" t="s">
        <v>83</v>
      </c>
      <c r="C45" s="27"/>
      <c r="H45" s="1">
        <v>5279</v>
      </c>
      <c r="I45" s="36"/>
      <c r="J45" s="1">
        <v>5860</v>
      </c>
    </row>
    <row r="46" spans="2:10" ht="12" customHeight="1">
      <c r="B46" s="3" t="s">
        <v>53</v>
      </c>
      <c r="C46" s="27"/>
      <c r="H46" s="95">
        <v>11312</v>
      </c>
      <c r="I46" s="36"/>
      <c r="J46" s="1">
        <v>11328</v>
      </c>
    </row>
    <row r="47" spans="3:10" ht="12" customHeight="1">
      <c r="C47" s="3"/>
      <c r="H47" s="94">
        <f>SUM(H40:H46)</f>
        <v>143272</v>
      </c>
      <c r="I47" s="36"/>
      <c r="J47" s="94">
        <f>SUM(J40:J46)</f>
        <v>124965</v>
      </c>
    </row>
    <row r="48" ht="12" customHeight="1"/>
    <row r="49" spans="2:10" ht="12" customHeight="1">
      <c r="B49" s="3" t="s">
        <v>54</v>
      </c>
      <c r="H49" s="2">
        <f>+H37-H47</f>
        <v>167661</v>
      </c>
      <c r="J49" s="2">
        <f>+J37-J47</f>
        <v>213396</v>
      </c>
    </row>
    <row r="50" spans="8:10" ht="13.5" customHeight="1" thickBot="1">
      <c r="H50" s="35">
        <f>+H49+H24</f>
        <v>632282</v>
      </c>
      <c r="J50" s="35">
        <f>+J49+J24</f>
        <v>702249</v>
      </c>
    </row>
    <row r="51" spans="8:10" ht="13.5" customHeight="1">
      <c r="H51" s="36"/>
      <c r="J51" s="36"/>
    </row>
    <row r="52" spans="2:10" ht="13.5" customHeight="1">
      <c r="B52" s="2" t="s">
        <v>125</v>
      </c>
      <c r="H52" s="36"/>
      <c r="J52" s="36"/>
    </row>
    <row r="53" ht="12" customHeight="1"/>
    <row r="54" ht="12" customHeight="1">
      <c r="B54" s="2" t="s">
        <v>127</v>
      </c>
    </row>
    <row r="55" spans="2:10" ht="12.75">
      <c r="B55" s="3" t="s">
        <v>128</v>
      </c>
      <c r="H55" s="33">
        <v>314667</v>
      </c>
      <c r="I55" s="36"/>
      <c r="J55" s="33">
        <v>314667</v>
      </c>
    </row>
    <row r="56" spans="2:10" ht="12.75">
      <c r="B56" s="3" t="s">
        <v>129</v>
      </c>
      <c r="H56" s="1"/>
      <c r="I56" s="36"/>
      <c r="J56" s="1"/>
    </row>
    <row r="57" spans="3:10" ht="12.75">
      <c r="C57" s="27" t="s">
        <v>55</v>
      </c>
      <c r="H57" s="1">
        <v>116320</v>
      </c>
      <c r="I57" s="36"/>
      <c r="J57" s="1">
        <v>116320</v>
      </c>
    </row>
    <row r="58" spans="3:10" ht="12.75">
      <c r="C58" s="27" t="s">
        <v>84</v>
      </c>
      <c r="H58" s="1">
        <v>1316</v>
      </c>
      <c r="I58" s="36"/>
      <c r="J58" s="1">
        <v>1704</v>
      </c>
    </row>
    <row r="59" spans="3:10" ht="12.75">
      <c r="C59" s="32" t="s">
        <v>85</v>
      </c>
      <c r="H59" s="1">
        <v>89167</v>
      </c>
      <c r="I59" s="36"/>
      <c r="J59" s="1">
        <v>126822</v>
      </c>
    </row>
    <row r="60" spans="3:10" ht="12.75">
      <c r="C60" s="27" t="s">
        <v>73</v>
      </c>
      <c r="H60" s="34">
        <v>73896</v>
      </c>
      <c r="I60" s="36"/>
      <c r="J60" s="34">
        <v>79074</v>
      </c>
    </row>
    <row r="61" spans="3:10" ht="12.75">
      <c r="C61" s="27"/>
      <c r="H61" s="1">
        <f>SUM(H55:H60)</f>
        <v>595366</v>
      </c>
      <c r="I61" s="36"/>
      <c r="J61" s="1">
        <f>SUM(J55:J60)</f>
        <v>638587</v>
      </c>
    </row>
    <row r="62" spans="3:10" ht="12.75">
      <c r="C62" s="27" t="s">
        <v>200</v>
      </c>
      <c r="H62" s="34">
        <v>-304</v>
      </c>
      <c r="J62" s="34">
        <v>0</v>
      </c>
    </row>
    <row r="63" spans="3:10" ht="15.75" customHeight="1">
      <c r="C63" s="27"/>
      <c r="H63" s="36">
        <f>SUM(H61:H62)</f>
        <v>595062</v>
      </c>
      <c r="I63" s="36"/>
      <c r="J63" s="36">
        <f>SUM(J61:J62)</f>
        <v>638587</v>
      </c>
    </row>
    <row r="64" spans="2:10" ht="12.75">
      <c r="B64" s="3" t="s">
        <v>56</v>
      </c>
      <c r="C64" s="3"/>
      <c r="H64" s="2">
        <v>4579</v>
      </c>
      <c r="J64" s="2">
        <v>4260</v>
      </c>
    </row>
    <row r="65" spans="2:10" ht="12.75">
      <c r="B65" s="3" t="s">
        <v>86</v>
      </c>
      <c r="H65" s="2">
        <v>31445</v>
      </c>
      <c r="J65" s="2">
        <v>57772</v>
      </c>
    </row>
    <row r="66" spans="2:10" ht="12" customHeight="1">
      <c r="B66" s="3" t="s">
        <v>67</v>
      </c>
      <c r="H66" s="2">
        <v>1196</v>
      </c>
      <c r="J66" s="2">
        <v>1630</v>
      </c>
    </row>
    <row r="67" spans="2:10" ht="13.5" customHeight="1" thickBot="1">
      <c r="B67" s="3"/>
      <c r="H67" s="35">
        <f>SUM(H63:H66)</f>
        <v>632282</v>
      </c>
      <c r="J67" s="35">
        <f>SUM(J63:J66)</f>
        <v>702249</v>
      </c>
    </row>
    <row r="68" spans="2:10" ht="13.5" customHeight="1">
      <c r="B68" s="3"/>
      <c r="H68" s="36"/>
      <c r="J68" s="36"/>
    </row>
    <row r="69" spans="2:10" ht="13.5" customHeight="1" thickBot="1">
      <c r="B69" s="3" t="s">
        <v>78</v>
      </c>
      <c r="H69" s="37">
        <f>(+H50-H64-H65-H66)/(H55)</f>
        <v>1.8910848611389184</v>
      </c>
      <c r="J69" s="37">
        <f>(+J50-J64-J65-J66)/J55</f>
        <v>2.0294056891888888</v>
      </c>
    </row>
    <row r="70" spans="2:10" ht="13.5" customHeight="1">
      <c r="B70" s="3"/>
      <c r="H70" s="38"/>
      <c r="J70" s="38"/>
    </row>
    <row r="71" spans="1:13" ht="12" customHeight="1">
      <c r="A71" s="97" t="s">
        <v>79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40"/>
      <c r="M71" s="40"/>
    </row>
    <row r="72" spans="1:13" ht="12" customHeight="1">
      <c r="A72" s="96" t="s">
        <v>80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4"/>
      <c r="M72" s="4"/>
    </row>
    <row r="73" spans="1:13" ht="12" customHeight="1">
      <c r="A73" s="96" t="s">
        <v>81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4"/>
      <c r="M73" s="4"/>
    </row>
    <row r="74" ht="12.75">
      <c r="A74" s="16" t="s">
        <v>57</v>
      </c>
    </row>
    <row r="76" spans="1:11" ht="12.75">
      <c r="A76" s="3" t="s">
        <v>13</v>
      </c>
      <c r="B76" s="3" t="s">
        <v>131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151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2" ht="12" customHeight="1">
      <c r="A79" s="3" t="s">
        <v>18</v>
      </c>
      <c r="B79" s="3" t="s">
        <v>207</v>
      </c>
    </row>
    <row r="80" spans="1:2" ht="12" customHeight="1">
      <c r="A80" s="3"/>
      <c r="B80" s="3" t="s">
        <v>237</v>
      </c>
    </row>
    <row r="81" spans="1:2" ht="12" customHeight="1">
      <c r="A81" s="3"/>
      <c r="B81" s="3" t="s">
        <v>249</v>
      </c>
    </row>
    <row r="82" spans="1:2" ht="12" customHeight="1">
      <c r="A82" s="3"/>
      <c r="B82" s="3" t="s">
        <v>242</v>
      </c>
    </row>
    <row r="83" spans="1:2" ht="9.75" customHeight="1">
      <c r="A83" s="3"/>
      <c r="B83" s="3"/>
    </row>
    <row r="84" spans="1:2" ht="12" customHeight="1">
      <c r="A84" s="3"/>
      <c r="B84" s="3" t="s">
        <v>206</v>
      </c>
    </row>
    <row r="85" spans="1:2" ht="12" customHeight="1">
      <c r="A85" s="3"/>
      <c r="B85" s="3" t="s">
        <v>208</v>
      </c>
    </row>
    <row r="86" spans="1:2" ht="9.75" customHeight="1">
      <c r="A86" s="3"/>
      <c r="B86" s="3"/>
    </row>
    <row r="87" spans="1:2" ht="12" customHeight="1">
      <c r="A87" s="3"/>
      <c r="B87" s="3" t="s">
        <v>209</v>
      </c>
    </row>
    <row r="88" spans="1:2" ht="12" customHeight="1">
      <c r="A88" s="3"/>
      <c r="B88" s="3"/>
    </row>
    <row r="89" spans="1:2" ht="12" customHeight="1">
      <c r="A89" s="3" t="s">
        <v>34</v>
      </c>
      <c r="B89" s="3" t="s">
        <v>210</v>
      </c>
    </row>
    <row r="90" ht="12" customHeight="1"/>
    <row r="91" spans="1:2" ht="12" customHeight="1">
      <c r="A91" s="3" t="s">
        <v>47</v>
      </c>
      <c r="B91" s="3" t="s">
        <v>211</v>
      </c>
    </row>
    <row r="92" spans="8:10" ht="12.75">
      <c r="H92" s="86" t="s">
        <v>107</v>
      </c>
      <c r="I92" s="36"/>
      <c r="J92" s="86" t="s">
        <v>108</v>
      </c>
    </row>
    <row r="93" spans="8:10" ht="12.75">
      <c r="H93" s="86" t="s">
        <v>109</v>
      </c>
      <c r="I93" s="36"/>
      <c r="J93" s="86" t="s">
        <v>164</v>
      </c>
    </row>
    <row r="94" spans="8:10" ht="12.75">
      <c r="H94" s="86"/>
      <c r="I94" s="36"/>
      <c r="J94" s="86" t="s">
        <v>212</v>
      </c>
    </row>
    <row r="95" spans="8:10" ht="12.75">
      <c r="H95" s="63" t="s">
        <v>193</v>
      </c>
      <c r="J95" s="63" t="s">
        <v>193</v>
      </c>
    </row>
    <row r="96" spans="8:10" ht="12.75">
      <c r="H96" s="56" t="s">
        <v>12</v>
      </c>
      <c r="J96" s="56" t="s">
        <v>12</v>
      </c>
    </row>
    <row r="97" spans="2:10" ht="12.75">
      <c r="B97" s="3" t="s">
        <v>153</v>
      </c>
      <c r="H97" s="50">
        <f>+J97-6628</f>
        <v>1983</v>
      </c>
      <c r="I97" s="23"/>
      <c r="J97" s="50">
        <v>8611</v>
      </c>
    </row>
    <row r="98" spans="2:10" ht="12.75">
      <c r="B98" s="3" t="s">
        <v>68</v>
      </c>
      <c r="H98" s="50">
        <f>+J98</f>
        <v>-434</v>
      </c>
      <c r="I98" s="23"/>
      <c r="J98" s="50">
        <v>-434</v>
      </c>
    </row>
    <row r="99" spans="2:10" ht="12.75">
      <c r="B99" s="3" t="s">
        <v>110</v>
      </c>
      <c r="H99" s="50">
        <f>+J99</f>
        <v>-442</v>
      </c>
      <c r="I99" s="23"/>
      <c r="J99" s="50">
        <v>-442</v>
      </c>
    </row>
    <row r="100" spans="2:10" ht="12.75">
      <c r="B100" s="3" t="s">
        <v>58</v>
      </c>
      <c r="H100" s="50">
        <f>+J100-3</f>
        <v>-4</v>
      </c>
      <c r="I100" s="23"/>
      <c r="J100" s="50">
        <v>-1</v>
      </c>
    </row>
    <row r="101" spans="8:10" ht="13.5" thickBot="1">
      <c r="H101" s="51">
        <f>SUM(H97:H100)</f>
        <v>1103</v>
      </c>
      <c r="I101" s="23"/>
      <c r="J101" s="51">
        <f>SUM(J97:J100)</f>
        <v>7734</v>
      </c>
    </row>
    <row r="102" ht="12" customHeight="1"/>
    <row r="103" ht="12" customHeight="1">
      <c r="B103" s="2" t="s">
        <v>238</v>
      </c>
    </row>
    <row r="104" ht="12" customHeight="1">
      <c r="B104" s="2" t="s">
        <v>240</v>
      </c>
    </row>
    <row r="105" ht="12" customHeight="1">
      <c r="B105" s="2" t="s">
        <v>241</v>
      </c>
    </row>
    <row r="106" ht="12" customHeight="1"/>
    <row r="107" spans="1:11" ht="12.75">
      <c r="A107" s="3">
        <v>5</v>
      </c>
      <c r="B107" s="88" t="s">
        <v>214</v>
      </c>
      <c r="C107" s="5"/>
      <c r="D107" s="5"/>
      <c r="E107" s="5"/>
      <c r="F107" s="5"/>
      <c r="G107" s="5"/>
      <c r="H107" s="5"/>
      <c r="I107" s="5"/>
      <c r="J107" s="42"/>
      <c r="K107" s="5"/>
    </row>
    <row r="109" spans="1:2" ht="12.75">
      <c r="A109" s="3">
        <v>6</v>
      </c>
      <c r="B109" s="3" t="s">
        <v>213</v>
      </c>
    </row>
    <row r="110" spans="1:2" ht="12.75">
      <c r="A110" s="3"/>
      <c r="B110" s="3" t="s">
        <v>194</v>
      </c>
    </row>
    <row r="112" spans="1:2" ht="12.75">
      <c r="A112" s="3">
        <v>7</v>
      </c>
      <c r="B112" s="3" t="s">
        <v>176</v>
      </c>
    </row>
    <row r="113" spans="1:2" ht="12.75">
      <c r="A113" s="3"/>
      <c r="B113" s="3"/>
    </row>
    <row r="114" ht="12.75">
      <c r="B114" s="3" t="s">
        <v>216</v>
      </c>
    </row>
    <row r="115" ht="12.75">
      <c r="B115" s="2" t="s">
        <v>215</v>
      </c>
    </row>
    <row r="116" spans="2:11" ht="12.75">
      <c r="B116" s="2" t="s">
        <v>217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2.75">
      <c r="B117" s="3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3">
        <v>8</v>
      </c>
      <c r="B118" s="3" t="s">
        <v>253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3">
        <v>9</v>
      </c>
      <c r="B120" s="3" t="s">
        <v>218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2.75">
      <c r="B121" s="3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2.75">
      <c r="B122" s="3" t="s">
        <v>219</v>
      </c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2.75">
      <c r="B123" s="3" t="s">
        <v>220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2.75">
      <c r="B124" s="3"/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>
      <c r="C125" s="4" t="s">
        <v>179</v>
      </c>
      <c r="D125" s="4" t="s">
        <v>177</v>
      </c>
      <c r="E125" s="4" t="s">
        <v>181</v>
      </c>
      <c r="G125" s="5"/>
      <c r="H125" s="42" t="s">
        <v>183</v>
      </c>
      <c r="I125" s="5"/>
      <c r="J125" s="5"/>
      <c r="K125" s="5"/>
    </row>
    <row r="126" spans="2:11" ht="12.75">
      <c r="B126" s="80" t="s">
        <v>187</v>
      </c>
      <c r="C126" s="78" t="s">
        <v>180</v>
      </c>
      <c r="D126" s="78" t="s">
        <v>178</v>
      </c>
      <c r="E126" s="78" t="s">
        <v>178</v>
      </c>
      <c r="F126" s="78" t="s">
        <v>182</v>
      </c>
      <c r="G126" s="5"/>
      <c r="H126" s="77" t="s">
        <v>231</v>
      </c>
      <c r="I126" s="5"/>
      <c r="J126" s="5"/>
      <c r="K126" s="5"/>
    </row>
    <row r="127" spans="2:11" ht="12.75">
      <c r="B127" s="6"/>
      <c r="C127" s="4"/>
      <c r="D127" s="4"/>
      <c r="E127" s="5"/>
      <c r="F127" s="5"/>
      <c r="G127" s="5"/>
      <c r="H127" s="5"/>
      <c r="I127" s="5"/>
      <c r="J127" s="5"/>
      <c r="K127" s="5"/>
    </row>
    <row r="128" spans="2:11" ht="12.75">
      <c r="B128" s="57" t="s">
        <v>188</v>
      </c>
      <c r="C128" s="63">
        <v>90000</v>
      </c>
      <c r="D128" s="83">
        <v>0.76</v>
      </c>
      <c r="E128" s="83">
        <v>0.76</v>
      </c>
      <c r="F128" s="83">
        <v>0.76</v>
      </c>
      <c r="G128" s="63"/>
      <c r="H128" s="63">
        <v>69009</v>
      </c>
      <c r="I128" s="5"/>
      <c r="J128" s="5"/>
      <c r="K128" s="5"/>
    </row>
    <row r="129" spans="2:11" ht="12.75">
      <c r="B129" s="57" t="s">
        <v>189</v>
      </c>
      <c r="C129" s="63">
        <v>312000</v>
      </c>
      <c r="D129" s="83">
        <v>0.79</v>
      </c>
      <c r="E129" s="83">
        <v>0.57</v>
      </c>
      <c r="F129" s="83">
        <v>0.7035</v>
      </c>
      <c r="G129" s="63"/>
      <c r="H129" s="63">
        <v>221459</v>
      </c>
      <c r="I129" s="5"/>
      <c r="J129" s="5"/>
      <c r="K129" s="5"/>
    </row>
    <row r="130" spans="2:11" ht="12.75">
      <c r="B130" s="57" t="s">
        <v>201</v>
      </c>
      <c r="C130" s="63">
        <v>20000</v>
      </c>
      <c r="D130" s="83">
        <v>0.68</v>
      </c>
      <c r="E130" s="83">
        <v>0.67</v>
      </c>
      <c r="F130" s="83">
        <v>0.675</v>
      </c>
      <c r="G130" s="63"/>
      <c r="H130" s="63">
        <v>13621</v>
      </c>
      <c r="I130" s="5"/>
      <c r="J130" s="5"/>
      <c r="K130" s="5"/>
    </row>
    <row r="131" spans="2:11" ht="12.75">
      <c r="B131" s="6"/>
      <c r="C131" s="84">
        <f>SUM(C128:C130)</f>
        <v>422000</v>
      </c>
      <c r="D131" s="85"/>
      <c r="E131" s="85"/>
      <c r="F131" s="85"/>
      <c r="G131" s="73"/>
      <c r="H131" s="84">
        <f>SUM(H128:H130)</f>
        <v>304089</v>
      </c>
      <c r="I131" s="5"/>
      <c r="J131" s="5"/>
      <c r="K131" s="5"/>
    </row>
    <row r="132" spans="2:11" ht="17.25" customHeight="1">
      <c r="B132" s="89" t="s">
        <v>232</v>
      </c>
      <c r="C132" s="73"/>
      <c r="D132" s="85"/>
      <c r="E132" s="85"/>
      <c r="F132" s="85"/>
      <c r="G132" s="73"/>
      <c r="H132" s="73"/>
      <c r="I132" s="5"/>
      <c r="J132" s="5"/>
      <c r="K132" s="5"/>
    </row>
    <row r="133" spans="2:11" ht="8.25" customHeight="1">
      <c r="B133" s="6"/>
      <c r="C133" s="4"/>
      <c r="D133" s="79"/>
      <c r="E133" s="79"/>
      <c r="F133" s="79"/>
      <c r="G133" s="5"/>
      <c r="H133" s="81"/>
      <c r="I133" s="5"/>
      <c r="J133" s="5"/>
      <c r="K133" s="5"/>
    </row>
    <row r="134" spans="2:11" ht="12.75" customHeight="1">
      <c r="B134" s="3" t="s">
        <v>184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2.75">
      <c r="B135" s="3" t="s">
        <v>236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2.75">
      <c r="B136" s="3" t="s">
        <v>221</v>
      </c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2.75">
      <c r="B137" s="3"/>
      <c r="C137" s="5"/>
      <c r="D137" s="5"/>
      <c r="E137" s="5"/>
      <c r="F137" s="5"/>
      <c r="G137" s="5"/>
      <c r="H137" s="5"/>
      <c r="I137" s="5"/>
      <c r="J137" s="5"/>
      <c r="K137" s="5"/>
    </row>
    <row r="138" spans="1:2" ht="12" customHeight="1">
      <c r="A138" s="3">
        <v>10</v>
      </c>
      <c r="B138" s="42" t="s">
        <v>69</v>
      </c>
    </row>
    <row r="139" spans="2:10" ht="12" customHeight="1">
      <c r="B139" s="2" t="s">
        <v>165</v>
      </c>
      <c r="J139" s="4" t="s">
        <v>12</v>
      </c>
    </row>
    <row r="140" spans="3:10" ht="12" customHeight="1">
      <c r="C140" s="2" t="s">
        <v>71</v>
      </c>
      <c r="D140" s="2" t="s">
        <v>92</v>
      </c>
      <c r="J140" s="33">
        <v>466</v>
      </c>
    </row>
    <row r="141" spans="4:10" ht="12.75">
      <c r="D141" s="2" t="s">
        <v>124</v>
      </c>
      <c r="I141" s="26"/>
      <c r="J141" s="1">
        <v>43939</v>
      </c>
    </row>
    <row r="142" spans="4:10" ht="12.75">
      <c r="D142" s="2" t="s">
        <v>222</v>
      </c>
      <c r="J142" s="1">
        <f>3800+16276</f>
        <v>20076</v>
      </c>
    </row>
    <row r="143" spans="3:10" ht="12.75">
      <c r="C143" s="2" t="s">
        <v>91</v>
      </c>
      <c r="D143" s="2" t="s">
        <v>90</v>
      </c>
      <c r="J143" s="34">
        <v>6250</v>
      </c>
    </row>
    <row r="144" ht="12.75">
      <c r="J144" s="34">
        <f>SUM(J140:J143)</f>
        <v>70731</v>
      </c>
    </row>
    <row r="145" ht="12.75">
      <c r="B145" s="2" t="s">
        <v>166</v>
      </c>
    </row>
    <row r="146" spans="3:10" ht="12.75">
      <c r="C146" s="2" t="s">
        <v>70</v>
      </c>
      <c r="D146" s="2" t="s">
        <v>94</v>
      </c>
      <c r="J146" s="33"/>
    </row>
    <row r="147" spans="4:10" ht="12.75">
      <c r="D147" s="2" t="s">
        <v>95</v>
      </c>
      <c r="J147" s="1">
        <v>29570</v>
      </c>
    </row>
    <row r="148" spans="4:10" ht="12.75">
      <c r="D148" s="2" t="s">
        <v>96</v>
      </c>
      <c r="J148" s="1"/>
    </row>
    <row r="149" spans="4:10" ht="12.75">
      <c r="D149" s="2" t="s">
        <v>93</v>
      </c>
      <c r="J149" s="1">
        <v>8125</v>
      </c>
    </row>
    <row r="150" ht="12.75">
      <c r="J150" s="33">
        <f>SUM(J146:J149)</f>
        <v>37695</v>
      </c>
    </row>
    <row r="151" spans="3:10" ht="12.75">
      <c r="C151" s="2" t="s">
        <v>97</v>
      </c>
      <c r="D151" s="2" t="s">
        <v>134</v>
      </c>
      <c r="J151" s="34">
        <v>-6250</v>
      </c>
    </row>
    <row r="152" ht="12.75">
      <c r="J152" s="34">
        <f>SUM(J150:J151)</f>
        <v>31445</v>
      </c>
    </row>
    <row r="153" spans="2:10" ht="13.5" thickBot="1">
      <c r="B153" s="2" t="s">
        <v>98</v>
      </c>
      <c r="J153" s="35">
        <f>+J144+J152</f>
        <v>102176</v>
      </c>
    </row>
    <row r="154" spans="2:10" ht="12.75">
      <c r="B154" s="32" t="s">
        <v>254</v>
      </c>
      <c r="J154" s="36"/>
    </row>
    <row r="155" spans="1:10" ht="12" customHeight="1">
      <c r="A155" s="16"/>
      <c r="J155" s="41"/>
    </row>
    <row r="156" spans="2:10" ht="12" customHeight="1">
      <c r="B156" s="2" t="s">
        <v>192</v>
      </c>
      <c r="J156" s="36"/>
    </row>
    <row r="157" spans="8:10" ht="12" customHeight="1">
      <c r="H157" s="63" t="s">
        <v>170</v>
      </c>
      <c r="J157" s="73" t="s">
        <v>168</v>
      </c>
    </row>
    <row r="158" spans="8:10" ht="12" customHeight="1">
      <c r="H158" s="63" t="s">
        <v>171</v>
      </c>
      <c r="J158" s="73" t="s">
        <v>169</v>
      </c>
    </row>
    <row r="159" spans="8:10" ht="12" customHeight="1">
      <c r="H159" s="72" t="s">
        <v>172</v>
      </c>
      <c r="J159" s="74" t="s">
        <v>172</v>
      </c>
    </row>
    <row r="160" spans="3:10" ht="12" customHeight="1" thickBot="1">
      <c r="C160" s="2" t="s">
        <v>167</v>
      </c>
      <c r="H160" s="75">
        <f>4283+1000</f>
        <v>5283</v>
      </c>
      <c r="J160" s="75">
        <f>16276+3800</f>
        <v>20076</v>
      </c>
    </row>
    <row r="161" spans="1:2" ht="12" customHeight="1" thickTop="1">
      <c r="A161" s="16"/>
      <c r="B161" s="3"/>
    </row>
    <row r="162" spans="1:2" ht="12" customHeight="1">
      <c r="A162" s="16" t="s">
        <v>59</v>
      </c>
      <c r="B162" s="3"/>
    </row>
    <row r="163" spans="1:2" ht="12" customHeight="1">
      <c r="A163" s="16"/>
      <c r="B163" s="3"/>
    </row>
    <row r="164" spans="1:11" ht="12" customHeight="1">
      <c r="A164" s="3">
        <v>11</v>
      </c>
      <c r="B164" s="3" t="s">
        <v>132</v>
      </c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" customHeight="1">
      <c r="A165" s="3"/>
      <c r="B165" s="3" t="s">
        <v>223</v>
      </c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2.75">
      <c r="B166" s="3"/>
      <c r="C166" s="5"/>
      <c r="D166" s="5"/>
      <c r="E166" s="5"/>
      <c r="F166" s="5"/>
      <c r="G166" s="5"/>
      <c r="H166" s="5"/>
      <c r="I166" s="5"/>
      <c r="J166" s="5"/>
      <c r="K166" s="5"/>
    </row>
    <row r="167" spans="1:2" ht="12.75">
      <c r="A167" s="3">
        <v>12</v>
      </c>
      <c r="B167" s="3" t="s">
        <v>224</v>
      </c>
    </row>
    <row r="169" spans="1:2" ht="12.75">
      <c r="A169" s="3">
        <v>13</v>
      </c>
      <c r="B169" s="3" t="s">
        <v>225</v>
      </c>
    </row>
    <row r="170" spans="1:2" ht="12.75">
      <c r="A170" s="3"/>
      <c r="B170" s="3"/>
    </row>
    <row r="171" spans="1:2" ht="12.75">
      <c r="A171" s="3">
        <v>14</v>
      </c>
      <c r="B171" s="3" t="s">
        <v>202</v>
      </c>
    </row>
    <row r="172" spans="1:2" ht="12.75">
      <c r="A172" s="3"/>
      <c r="B172" s="3" t="s">
        <v>203</v>
      </c>
    </row>
    <row r="173" spans="8:10" ht="12.75">
      <c r="H173" s="6" t="s">
        <v>60</v>
      </c>
      <c r="J173" s="6" t="s">
        <v>61</v>
      </c>
    </row>
    <row r="174" spans="6:10" ht="12.75">
      <c r="F174" s="43" t="s">
        <v>135</v>
      </c>
      <c r="G174" s="44"/>
      <c r="H174" s="43" t="s">
        <v>62</v>
      </c>
      <c r="I174" s="44"/>
      <c r="J174" s="43" t="s">
        <v>63</v>
      </c>
    </row>
    <row r="175" spans="2:10" ht="12.75">
      <c r="B175" s="44" t="s">
        <v>173</v>
      </c>
      <c r="F175" s="6" t="s">
        <v>12</v>
      </c>
      <c r="H175" s="6" t="s">
        <v>12</v>
      </c>
      <c r="J175" s="6" t="s">
        <v>12</v>
      </c>
    </row>
    <row r="176" spans="2:10" ht="12.75">
      <c r="B176" s="3" t="s">
        <v>104</v>
      </c>
      <c r="F176" s="7">
        <f>+F189-F177-F178</f>
        <v>292137</v>
      </c>
      <c r="H176" s="7">
        <f>+H189-H177-H178</f>
        <v>20462</v>
      </c>
      <c r="J176" s="7">
        <f>+J179-J178-J177</f>
        <v>700014</v>
      </c>
    </row>
    <row r="177" spans="2:10" ht="12.75">
      <c r="B177" s="3" t="s">
        <v>105</v>
      </c>
      <c r="F177" s="7">
        <v>39069</v>
      </c>
      <c r="H177" s="7">
        <v>-2377</v>
      </c>
      <c r="J177" s="7">
        <v>31986</v>
      </c>
    </row>
    <row r="178" spans="2:10" ht="12.75">
      <c r="B178" s="3" t="s">
        <v>106</v>
      </c>
      <c r="F178" s="7">
        <v>1737</v>
      </c>
      <c r="H178" s="7">
        <v>-756</v>
      </c>
      <c r="J178" s="7">
        <v>43554</v>
      </c>
    </row>
    <row r="179" spans="6:10" ht="12.75">
      <c r="F179" s="53">
        <f>SUM(F176:F178)</f>
        <v>332943</v>
      </c>
      <c r="H179" s="53">
        <f>SUM(H176:H178)</f>
        <v>17329</v>
      </c>
      <c r="J179" s="53">
        <f>+J181+J180</f>
        <v>775554</v>
      </c>
    </row>
    <row r="180" spans="2:10" ht="12.75">
      <c r="B180" s="3" t="s">
        <v>103</v>
      </c>
      <c r="F180" s="7">
        <v>-9430</v>
      </c>
      <c r="H180" s="50">
        <f>+J180</f>
        <v>0</v>
      </c>
      <c r="I180" s="23"/>
      <c r="J180" s="50">
        <v>0</v>
      </c>
    </row>
    <row r="181" spans="6:10" ht="13.5" thickBot="1">
      <c r="F181" s="54">
        <f>+F179+F180</f>
        <v>323513</v>
      </c>
      <c r="H181" s="54">
        <f>+H179+H180</f>
        <v>17329</v>
      </c>
      <c r="J181" s="54">
        <f>+J191</f>
        <v>775554</v>
      </c>
    </row>
    <row r="182" spans="8:10" ht="12.75">
      <c r="H182" s="6"/>
      <c r="J182" s="6"/>
    </row>
    <row r="183" spans="2:10" ht="12.75">
      <c r="B183" s="44" t="s">
        <v>174</v>
      </c>
      <c r="F183" s="6"/>
      <c r="H183" s="6"/>
      <c r="J183" s="6"/>
    </row>
    <row r="184" spans="2:10" ht="12.75">
      <c r="B184" s="3" t="s">
        <v>72</v>
      </c>
      <c r="F184" s="7">
        <v>11170</v>
      </c>
      <c r="H184" s="7">
        <v>5370</v>
      </c>
      <c r="J184" s="7">
        <v>76885</v>
      </c>
    </row>
    <row r="185" spans="2:10" ht="12.75">
      <c r="B185" s="3" t="s">
        <v>99</v>
      </c>
      <c r="F185" s="7">
        <v>13923</v>
      </c>
      <c r="H185" s="7">
        <v>-4845</v>
      </c>
      <c r="J185" s="7">
        <v>265815</v>
      </c>
    </row>
    <row r="186" spans="2:10" ht="12.75">
      <c r="B186" s="3" t="s">
        <v>100</v>
      </c>
      <c r="F186" s="7">
        <v>19228</v>
      </c>
      <c r="H186" s="7">
        <v>287</v>
      </c>
      <c r="J186" s="7">
        <v>286364</v>
      </c>
    </row>
    <row r="187" spans="2:10" ht="12.75">
      <c r="B187" s="3" t="s">
        <v>101</v>
      </c>
      <c r="F187" s="7">
        <v>277392</v>
      </c>
      <c r="H187" s="7">
        <v>16999</v>
      </c>
      <c r="J187" s="7">
        <v>136458</v>
      </c>
    </row>
    <row r="188" spans="2:10" ht="12.75">
      <c r="B188" s="2" t="s">
        <v>102</v>
      </c>
      <c r="F188" s="7">
        <v>11230</v>
      </c>
      <c r="H188" s="7">
        <v>-482</v>
      </c>
      <c r="J188" s="7">
        <v>10032</v>
      </c>
    </row>
    <row r="189" spans="6:10" ht="12.75">
      <c r="F189" s="53">
        <f>SUM(F184:F188)</f>
        <v>332943</v>
      </c>
      <c r="H189" s="53">
        <f>SUM(H184:H188)</f>
        <v>17329</v>
      </c>
      <c r="J189" s="53">
        <f>SUM(J184:J188)</f>
        <v>775554</v>
      </c>
    </row>
    <row r="190" spans="2:10" ht="12.75">
      <c r="B190" s="3" t="s">
        <v>103</v>
      </c>
      <c r="F190" s="7">
        <v>-9430</v>
      </c>
      <c r="H190" s="50">
        <f>+J190</f>
        <v>0</v>
      </c>
      <c r="I190" s="23"/>
      <c r="J190" s="50">
        <v>0</v>
      </c>
    </row>
    <row r="191" spans="6:10" ht="13.5" thickBot="1">
      <c r="F191" s="54">
        <f>SUM(F189:F190)</f>
        <v>323513</v>
      </c>
      <c r="H191" s="54">
        <f>SUM(H189:H190)</f>
        <v>17329</v>
      </c>
      <c r="J191" s="54">
        <f>SUM(J189:J190)</f>
        <v>775554</v>
      </c>
    </row>
    <row r="193" spans="1:2" ht="12.75">
      <c r="A193" s="42">
        <v>15</v>
      </c>
      <c r="B193" s="2" t="s">
        <v>226</v>
      </c>
    </row>
    <row r="194" spans="1:2" ht="12.75">
      <c r="A194" s="42"/>
      <c r="B194" s="2" t="s">
        <v>250</v>
      </c>
    </row>
    <row r="195" ht="12.75">
      <c r="A195" s="42"/>
    </row>
    <row r="196" spans="1:2" ht="12.75">
      <c r="A196" s="76">
        <v>16</v>
      </c>
      <c r="B196" s="2" t="s">
        <v>227</v>
      </c>
    </row>
    <row r="197" ht="12.75">
      <c r="A197" s="76"/>
    </row>
    <row r="198" ht="12.75">
      <c r="B198" s="2" t="s">
        <v>251</v>
      </c>
    </row>
    <row r="199" ht="12.75">
      <c r="B199" s="2" t="s">
        <v>228</v>
      </c>
    </row>
    <row r="201" spans="1:2" ht="12.75">
      <c r="A201" s="3"/>
      <c r="B201" s="2" t="s">
        <v>204</v>
      </c>
    </row>
    <row r="202" ht="12.75">
      <c r="B202" s="2" t="s">
        <v>205</v>
      </c>
    </row>
    <row r="203" ht="6.75" customHeight="1"/>
    <row r="204" ht="12.75">
      <c r="B204" s="2" t="s">
        <v>252</v>
      </c>
    </row>
    <row r="205" ht="12.75">
      <c r="B205" s="2" t="s">
        <v>243</v>
      </c>
    </row>
    <row r="206" ht="12.75">
      <c r="B206" s="2" t="s">
        <v>229</v>
      </c>
    </row>
    <row r="208" spans="1:2" ht="12.75">
      <c r="A208" s="42">
        <v>17</v>
      </c>
      <c r="B208" s="2" t="s">
        <v>230</v>
      </c>
    </row>
    <row r="209" spans="1:2" ht="12.75">
      <c r="A209" s="42"/>
      <c r="B209" s="2" t="s">
        <v>175</v>
      </c>
    </row>
    <row r="211" spans="1:9" ht="12.75">
      <c r="A211" s="3">
        <v>18</v>
      </c>
      <c r="B211" s="3" t="s">
        <v>123</v>
      </c>
      <c r="C211" s="5"/>
      <c r="D211" s="5"/>
      <c r="E211" s="5"/>
      <c r="F211" s="5"/>
      <c r="G211" s="5"/>
      <c r="H211" s="5"/>
      <c r="I211" s="5"/>
    </row>
    <row r="213" spans="1:11" ht="12.75">
      <c r="A213" s="3" t="s">
        <v>64</v>
      </c>
      <c r="B213" s="3" t="s">
        <v>239</v>
      </c>
      <c r="C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3" t="s">
        <v>257</v>
      </c>
      <c r="C214" s="5"/>
      <c r="E214" s="5"/>
      <c r="F214" s="5"/>
      <c r="G214" s="5"/>
      <c r="H214" s="5"/>
      <c r="I214" s="5"/>
      <c r="J214" s="5"/>
      <c r="K214" s="5"/>
    </row>
    <row r="215" spans="1:11" ht="12.75">
      <c r="A215" s="3"/>
      <c r="B215" s="3" t="s">
        <v>256</v>
      </c>
      <c r="C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3"/>
      <c r="C216" s="5"/>
      <c r="E216" s="5"/>
      <c r="F216" s="5"/>
      <c r="G216" s="5"/>
      <c r="H216" s="5"/>
      <c r="I216" s="5"/>
      <c r="J216" s="5"/>
      <c r="K216" s="5"/>
    </row>
    <row r="217" spans="1:11" ht="12.75">
      <c r="A217" s="57">
        <v>20</v>
      </c>
      <c r="B217" s="3" t="s">
        <v>191</v>
      </c>
      <c r="C217" s="5"/>
      <c r="E217" s="5"/>
      <c r="F217" s="5"/>
      <c r="G217" s="5"/>
      <c r="H217" s="5"/>
      <c r="I217" s="5"/>
      <c r="J217" s="5"/>
      <c r="K217" s="5"/>
    </row>
    <row r="218" spans="1:11" ht="12.75">
      <c r="A218" s="57"/>
      <c r="B218" s="3" t="s">
        <v>190</v>
      </c>
      <c r="C218" s="5"/>
      <c r="E218" s="5"/>
      <c r="F218" s="5"/>
      <c r="G218" s="5"/>
      <c r="H218" s="5"/>
      <c r="I218" s="5"/>
      <c r="J218" s="5"/>
      <c r="K218" s="5"/>
    </row>
    <row r="219" spans="1:11" ht="12.75">
      <c r="A219" s="57"/>
      <c r="B219" s="3"/>
      <c r="C219" s="5"/>
      <c r="E219" s="5"/>
      <c r="F219" s="5"/>
      <c r="G219" s="5"/>
      <c r="H219" s="5"/>
      <c r="I219" s="5"/>
      <c r="J219" s="5"/>
      <c r="K219" s="5"/>
    </row>
    <row r="220" spans="1:11" ht="12.75">
      <c r="A220" s="3">
        <v>21</v>
      </c>
      <c r="B220" s="3" t="s">
        <v>233</v>
      </c>
      <c r="C220" s="5"/>
      <c r="E220" s="5"/>
      <c r="F220" s="5"/>
      <c r="G220" s="5"/>
      <c r="H220" s="5"/>
      <c r="I220" s="5"/>
      <c r="J220" s="5"/>
      <c r="K220" s="5"/>
    </row>
    <row r="221" spans="1:11" ht="12.75">
      <c r="A221" s="3"/>
      <c r="B221" s="3" t="s">
        <v>247</v>
      </c>
      <c r="C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B222" s="3" t="s">
        <v>248</v>
      </c>
      <c r="C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3" t="s">
        <v>255</v>
      </c>
      <c r="C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3"/>
      <c r="C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/>
      <c r="C225" s="5"/>
      <c r="K225" s="5"/>
    </row>
    <row r="226" spans="1:11" ht="12.75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</row>
    <row r="227" ht="12" customHeight="1">
      <c r="A227" s="52"/>
    </row>
    <row r="228" ht="12" customHeight="1">
      <c r="A228" s="16" t="s">
        <v>65</v>
      </c>
    </row>
    <row r="229" ht="12" customHeight="1">
      <c r="A229" s="52"/>
    </row>
    <row r="230" ht="12" customHeight="1">
      <c r="A230" s="52"/>
    </row>
    <row r="231" ht="12" customHeight="1">
      <c r="A231" s="52"/>
    </row>
    <row r="232" ht="12" customHeight="1">
      <c r="A232" s="52"/>
    </row>
    <row r="233" ht="12" customHeight="1">
      <c r="A233" s="52"/>
    </row>
    <row r="234" ht="12" customHeight="1">
      <c r="A234" s="52"/>
    </row>
    <row r="235" ht="12" customHeight="1">
      <c r="A235" s="52" t="s">
        <v>87</v>
      </c>
    </row>
    <row r="236" ht="12" customHeight="1">
      <c r="A236" s="16" t="s">
        <v>88</v>
      </c>
    </row>
    <row r="237" ht="12" customHeight="1">
      <c r="A237" s="16" t="s">
        <v>89</v>
      </c>
    </row>
    <row r="238" ht="12" customHeight="1">
      <c r="A238" s="52"/>
    </row>
    <row r="239" ht="12" customHeight="1">
      <c r="A239" s="52" t="s">
        <v>234</v>
      </c>
    </row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spans="1:2" ht="12" customHeight="1">
      <c r="A276" s="3"/>
      <c r="B276" s="57"/>
    </row>
    <row r="277" ht="12" customHeight="1">
      <c r="B277" s="57"/>
    </row>
    <row r="278" ht="12" customHeight="1"/>
    <row r="279" spans="1:2" ht="12" customHeight="1">
      <c r="A279" s="3"/>
      <c r="B279" s="3"/>
    </row>
    <row r="280" ht="12" customHeight="1">
      <c r="A280" s="3"/>
    </row>
    <row r="281" spans="1:2" ht="12" customHeight="1">
      <c r="A281" s="3"/>
      <c r="B281" s="3"/>
    </row>
    <row r="282" ht="12" customHeight="1"/>
    <row r="283" spans="1:2" ht="12" customHeight="1">
      <c r="A283" s="3"/>
      <c r="B283" s="3"/>
    </row>
    <row r="284" ht="12" customHeight="1"/>
    <row r="285" ht="12" customHeight="1">
      <c r="H285" s="6"/>
    </row>
    <row r="286" ht="12" customHeight="1"/>
    <row r="287" spans="2:8" ht="12" customHeight="1">
      <c r="B287" s="3"/>
      <c r="H287" s="7"/>
    </row>
    <row r="288" spans="2:8" ht="12" customHeight="1">
      <c r="B288" s="3"/>
      <c r="H288" s="7"/>
    </row>
    <row r="289" spans="2:8" ht="12" customHeight="1">
      <c r="B289" s="3"/>
      <c r="H289" s="56"/>
    </row>
    <row r="290" ht="12" customHeight="1"/>
    <row r="291" ht="12" customHeight="1">
      <c r="H291" s="7"/>
    </row>
    <row r="292" ht="12" customHeight="1"/>
    <row r="293" ht="12" customHeight="1"/>
    <row r="294" spans="1:2" ht="12" customHeight="1">
      <c r="A294" s="3"/>
      <c r="B294" s="3"/>
    </row>
    <row r="295" ht="12" customHeight="1"/>
    <row r="296" spans="1:2" ht="12" customHeight="1">
      <c r="A296" s="3"/>
      <c r="B296" s="3"/>
    </row>
    <row r="297" ht="12" customHeight="1"/>
    <row r="298" ht="12" customHeight="1">
      <c r="H298" s="6"/>
    </row>
    <row r="299" ht="12" customHeight="1"/>
    <row r="300" spans="2:8" ht="12" customHeight="1">
      <c r="B300" s="3"/>
      <c r="H300" s="7"/>
    </row>
    <row r="301" ht="12" customHeight="1"/>
    <row r="302" spans="1:2" ht="12" customHeight="1">
      <c r="A302" s="3"/>
      <c r="B302" s="57"/>
    </row>
    <row r="303" ht="12" customHeight="1">
      <c r="B303" s="57"/>
    </row>
    <row r="304" ht="12" customHeight="1"/>
    <row r="305" ht="12" customHeight="1">
      <c r="H305" s="6"/>
    </row>
    <row r="306" ht="12" customHeight="1"/>
    <row r="307" ht="12" customHeight="1">
      <c r="B307" s="3"/>
    </row>
    <row r="308" ht="12" customHeight="1"/>
    <row r="309" ht="12" customHeight="1">
      <c r="B309" s="3"/>
    </row>
    <row r="310" ht="12" customHeight="1"/>
    <row r="311" ht="12" customHeight="1">
      <c r="B311" s="3"/>
    </row>
    <row r="312" ht="12" customHeight="1"/>
    <row r="313" spans="1:2" ht="12" customHeight="1">
      <c r="A313" s="3"/>
      <c r="B313" s="57"/>
    </row>
    <row r="314" ht="12" customHeight="1">
      <c r="B314" s="57"/>
    </row>
    <row r="315" ht="12" customHeight="1">
      <c r="B315" s="57"/>
    </row>
    <row r="316" ht="12" customHeight="1"/>
    <row r="317" spans="1:2" ht="12" customHeight="1">
      <c r="A317" s="3"/>
      <c r="B317" s="57"/>
    </row>
    <row r="318" ht="12" customHeight="1">
      <c r="B318" s="57"/>
    </row>
    <row r="319" ht="12" customHeight="1"/>
    <row r="320" spans="1:2" ht="12" customHeight="1">
      <c r="A320" s="3"/>
      <c r="B320" s="3"/>
    </row>
    <row r="321" ht="12" customHeight="1"/>
    <row r="322" spans="1:2" ht="12" customHeight="1">
      <c r="A322" s="3"/>
      <c r="B322" s="57"/>
    </row>
    <row r="323" ht="12" customHeight="1">
      <c r="B323" s="57"/>
    </row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spans="1:2" ht="12" customHeight="1">
      <c r="A333" s="3"/>
      <c r="B333" s="3"/>
    </row>
    <row r="334" ht="12" customHeight="1"/>
    <row r="335" ht="12" customHeight="1">
      <c r="H335" s="6"/>
    </row>
    <row r="336" ht="12" customHeight="1"/>
    <row r="337" ht="12" customHeight="1">
      <c r="B337" s="3"/>
    </row>
    <row r="338" spans="3:8" ht="12" customHeight="1">
      <c r="C338" s="3"/>
      <c r="H338" s="7"/>
    </row>
    <row r="339" spans="3:8" ht="12" customHeight="1">
      <c r="C339" s="3"/>
      <c r="H339" s="7"/>
    </row>
    <row r="340" ht="12" customHeight="1"/>
    <row r="341" ht="12" customHeight="1">
      <c r="H341" s="7"/>
    </row>
    <row r="342" ht="12" customHeight="1"/>
    <row r="343" spans="1:2" ht="12" customHeight="1">
      <c r="A343" s="3"/>
      <c r="B343" s="3"/>
    </row>
    <row r="344" ht="12" customHeight="1"/>
    <row r="345" spans="1:2" ht="12" customHeight="1">
      <c r="A345" s="3"/>
      <c r="B345" s="3"/>
    </row>
    <row r="346" ht="12" customHeight="1"/>
    <row r="347" spans="1:2" ht="12" customHeight="1">
      <c r="A347" s="3"/>
      <c r="B347" s="3"/>
    </row>
    <row r="348" ht="12" customHeight="1"/>
    <row r="349" spans="1:2" ht="12" customHeight="1">
      <c r="A349" s="3"/>
      <c r="B349" s="3"/>
    </row>
    <row r="350" ht="12" customHeight="1"/>
    <row r="351" spans="1:2" ht="12" customHeight="1">
      <c r="A351" s="3"/>
      <c r="B351" s="3"/>
    </row>
    <row r="352" ht="12" customHeight="1"/>
    <row r="353" spans="1:2" ht="12" customHeight="1">
      <c r="A353" s="3"/>
      <c r="B353" s="3"/>
    </row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>
      <c r="A366" s="3"/>
    </row>
    <row r="367" ht="12" customHeight="1">
      <c r="A367" s="3"/>
    </row>
    <row r="368" ht="12" customHeight="1">
      <c r="A368" s="3"/>
    </row>
    <row r="369" ht="12" customHeight="1"/>
    <row r="370" ht="12" customHeight="1">
      <c r="A370" s="3"/>
    </row>
    <row r="371" ht="12" customHeight="1"/>
    <row r="372" spans="1:2" ht="12" customHeight="1">
      <c r="A372" s="3"/>
      <c r="B372" s="3"/>
    </row>
    <row r="373" ht="12" customHeight="1"/>
    <row r="374" spans="1:2" ht="12" customHeight="1">
      <c r="A374" s="3"/>
      <c r="B374" s="3"/>
    </row>
    <row r="375" ht="12" customHeight="1">
      <c r="B375" s="3"/>
    </row>
    <row r="376" ht="12" customHeight="1"/>
    <row r="377" spans="1:2" ht="12" customHeight="1">
      <c r="A377" s="3"/>
      <c r="B377" s="3"/>
    </row>
    <row r="378" ht="12" customHeight="1"/>
    <row r="379" spans="1:2" ht="12" customHeight="1">
      <c r="A379" s="3"/>
      <c r="B379" s="3"/>
    </row>
    <row r="380" ht="12" customHeight="1"/>
    <row r="381" ht="12" customHeight="1"/>
    <row r="382" ht="12" customHeight="1">
      <c r="A382" s="3"/>
    </row>
    <row r="383" ht="12" customHeight="1"/>
    <row r="384" ht="12" customHeight="1"/>
    <row r="385" ht="12" customHeight="1">
      <c r="A385" s="3"/>
    </row>
    <row r="386" ht="12" customHeight="1">
      <c r="A386" s="3"/>
    </row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>
      <c r="C545" s="3" t="s">
        <v>35</v>
      </c>
    </row>
    <row r="546" ht="12" customHeight="1"/>
    <row r="547" ht="12" customHeight="1">
      <c r="C547" s="3" t="s">
        <v>36</v>
      </c>
    </row>
    <row r="548" ht="12" customHeight="1"/>
    <row r="549" ht="12" customHeight="1">
      <c r="C549" s="3" t="s">
        <v>37</v>
      </c>
    </row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>
      <c r="A1402" s="3" t="s">
        <v>38</v>
      </c>
    </row>
    <row r="1403" ht="12" customHeight="1"/>
    <row r="1404" ht="12" customHeight="1">
      <c r="A1404" s="3" t="s">
        <v>35</v>
      </c>
    </row>
    <row r="1405" ht="12" customHeight="1"/>
    <row r="1406" ht="12" customHeight="1">
      <c r="A1406" s="3" t="s">
        <v>36</v>
      </c>
    </row>
    <row r="1407" ht="12" customHeight="1"/>
    <row r="1408" ht="12" customHeight="1">
      <c r="A1408" s="3" t="s">
        <v>39</v>
      </c>
    </row>
    <row r="1409" ht="12" customHeight="1">
      <c r="A1409" s="3" t="s">
        <v>38</v>
      </c>
    </row>
    <row r="1410" ht="12" customHeight="1"/>
    <row r="1411" ht="12" customHeight="1">
      <c r="A1411" s="3" t="s">
        <v>35</v>
      </c>
    </row>
    <row r="1412" ht="12" customHeight="1"/>
    <row r="1413" ht="12" customHeight="1">
      <c r="A1413" s="3" t="s">
        <v>36</v>
      </c>
    </row>
    <row r="1414" ht="12" customHeight="1"/>
    <row r="1415" ht="12" customHeight="1">
      <c r="A1415" s="3" t="s">
        <v>39</v>
      </c>
    </row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811" ht="12" customHeight="1"/>
    <row r="1813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</sheetData>
  <mergeCells count="6">
    <mergeCell ref="A72:K72"/>
    <mergeCell ref="A73:K73"/>
    <mergeCell ref="A5:K5"/>
    <mergeCell ref="A3:K3"/>
    <mergeCell ref="A4:K4"/>
    <mergeCell ref="A71:K71"/>
  </mergeCells>
  <printOptions/>
  <pageMargins left="0.512" right="0.512" top="0.45" bottom="0.25" header="0.31" footer="0.23"/>
  <pageSetup horizontalDpi="600" verticalDpi="600" orientation="portrait" paperSize="9" scale="72" r:id="rId1"/>
  <rowBreaks count="2" manualBreakCount="2">
    <brk id="70" max="10" man="1"/>
    <brk id="1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6"/>
  <sheetViews>
    <sheetView zoomScale="75" zoomScaleNormal="75" zoomScaleSheetLayoutView="75" workbookViewId="0" topLeftCell="A60">
      <selection activeCell="F88" sqref="F88:G88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4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customWidth="1"/>
    <col min="13" max="13" width="0.42578125" style="2" customWidth="1"/>
    <col min="14" max="16384" width="9.7109375" style="2" customWidth="1"/>
  </cols>
  <sheetData>
    <row r="1" spans="1:13" ht="12" customHeight="1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" customHeight="1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" customHeight="1">
      <c r="A3" s="96" t="s">
        <v>81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4"/>
      <c r="M3" s="4"/>
    </row>
    <row r="4" spans="1:10" ht="12" customHeight="1">
      <c r="A4" s="3"/>
      <c r="J4" s="3"/>
    </row>
    <row r="5" spans="1:11" ht="12" customHeight="1">
      <c r="A5" s="98" t="s">
        <v>196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0" ht="12" customHeight="1">
      <c r="A6" s="3"/>
      <c r="J6" s="3"/>
    </row>
    <row r="7" ht="12.75">
      <c r="A7" s="3" t="s">
        <v>111</v>
      </c>
    </row>
    <row r="8" ht="12" customHeight="1">
      <c r="A8" s="2" t="s">
        <v>195</v>
      </c>
    </row>
    <row r="9" ht="12" customHeight="1">
      <c r="A9" s="3"/>
    </row>
    <row r="10" ht="12.75">
      <c r="A10" s="16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7" t="s">
        <v>2</v>
      </c>
      <c r="G12" s="18"/>
      <c r="I12" s="17" t="s">
        <v>3</v>
      </c>
      <c r="J12" s="55"/>
    </row>
    <row r="13" spans="1:10" ht="12" customHeight="1">
      <c r="A13" s="5"/>
      <c r="B13" s="5"/>
      <c r="C13" s="5"/>
      <c r="D13" s="5"/>
      <c r="E13" s="5"/>
      <c r="F13" s="19" t="s">
        <v>4</v>
      </c>
      <c r="G13" s="59" t="s">
        <v>5</v>
      </c>
      <c r="H13" s="20"/>
      <c r="I13" s="19" t="s">
        <v>4</v>
      </c>
      <c r="J13" s="59" t="s">
        <v>5</v>
      </c>
    </row>
    <row r="14" spans="1:10" ht="12.75">
      <c r="A14" s="5"/>
      <c r="B14" s="5"/>
      <c r="C14" s="5"/>
      <c r="D14" s="5"/>
      <c r="E14" s="5"/>
      <c r="F14" s="19" t="s">
        <v>6</v>
      </c>
      <c r="G14" s="59" t="s">
        <v>6</v>
      </c>
      <c r="H14" s="20"/>
      <c r="I14" s="19" t="s">
        <v>6</v>
      </c>
      <c r="J14" s="59" t="s">
        <v>6</v>
      </c>
    </row>
    <row r="15" spans="1:10" ht="12.75">
      <c r="A15" s="5"/>
      <c r="B15" s="5"/>
      <c r="C15" s="5"/>
      <c r="D15" s="5"/>
      <c r="E15" s="5"/>
      <c r="F15" s="19" t="s">
        <v>7</v>
      </c>
      <c r="G15" s="59" t="s">
        <v>8</v>
      </c>
      <c r="H15" s="20"/>
      <c r="I15" s="19" t="s">
        <v>9</v>
      </c>
      <c r="J15" s="59" t="s">
        <v>8</v>
      </c>
    </row>
    <row r="16" spans="1:10" ht="12.75">
      <c r="A16" s="5"/>
      <c r="B16" s="5"/>
      <c r="C16" s="5"/>
      <c r="D16" s="5"/>
      <c r="E16" s="5"/>
      <c r="F16" s="21"/>
      <c r="G16" s="59" t="s">
        <v>10</v>
      </c>
      <c r="H16" s="20"/>
      <c r="I16" s="21"/>
      <c r="J16" s="59" t="s">
        <v>10</v>
      </c>
    </row>
    <row r="17" spans="1:10" ht="12.75">
      <c r="A17" s="5"/>
      <c r="B17" s="5"/>
      <c r="C17" s="5"/>
      <c r="D17" s="5"/>
      <c r="E17" s="5"/>
      <c r="F17" s="21"/>
      <c r="G17" s="59" t="s">
        <v>7</v>
      </c>
      <c r="H17" s="20"/>
      <c r="I17" s="21"/>
      <c r="J17" s="59" t="s">
        <v>11</v>
      </c>
    </row>
    <row r="18" spans="1:10" ht="12.75">
      <c r="A18" s="5"/>
      <c r="B18" s="5"/>
      <c r="C18" s="5"/>
      <c r="D18" s="5"/>
      <c r="E18" s="5"/>
      <c r="F18" s="19" t="s">
        <v>193</v>
      </c>
      <c r="G18" s="59" t="s">
        <v>130</v>
      </c>
      <c r="H18" s="20"/>
      <c r="I18" s="19" t="s">
        <v>193</v>
      </c>
      <c r="J18" s="59" t="s">
        <v>130</v>
      </c>
    </row>
    <row r="19" spans="1:10" ht="12.75">
      <c r="A19" s="5"/>
      <c r="B19" s="5"/>
      <c r="C19" s="5"/>
      <c r="D19" s="5"/>
      <c r="E19" s="5"/>
      <c r="F19" s="22" t="s">
        <v>12</v>
      </c>
      <c r="G19" s="60" t="s">
        <v>12</v>
      </c>
      <c r="H19" s="20"/>
      <c r="I19" s="22" t="s">
        <v>12</v>
      </c>
      <c r="J19" s="60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135</v>
      </c>
      <c r="D21" s="5"/>
      <c r="E21" s="5"/>
      <c r="F21" s="8">
        <v>84952</v>
      </c>
      <c r="G21" s="61">
        <v>105237</v>
      </c>
      <c r="H21" s="10"/>
      <c r="I21" s="8">
        <v>323513</v>
      </c>
      <c r="J21" s="8">
        <v>362592</v>
      </c>
      <c r="K21" s="5"/>
    </row>
    <row r="22" spans="1:11" ht="6" customHeight="1" thickTop="1">
      <c r="A22" s="5"/>
      <c r="B22" s="5"/>
      <c r="C22" s="5"/>
      <c r="D22" s="5"/>
      <c r="E22" s="5"/>
      <c r="G22" s="63"/>
      <c r="J22" s="23"/>
      <c r="K22" s="5"/>
    </row>
    <row r="23" spans="1:11" ht="13.5" thickBot="1">
      <c r="A23" s="5"/>
      <c r="B23" s="3" t="s">
        <v>15</v>
      </c>
      <c r="C23" s="3" t="s">
        <v>16</v>
      </c>
      <c r="D23" s="5"/>
      <c r="E23" s="5"/>
      <c r="F23" s="46">
        <v>0</v>
      </c>
      <c r="G23" s="46">
        <v>0</v>
      </c>
      <c r="H23" s="11"/>
      <c r="I23" s="46">
        <v>0</v>
      </c>
      <c r="J23" s="62">
        <v>0</v>
      </c>
      <c r="K23" s="5"/>
    </row>
    <row r="24" spans="1:11" ht="6" customHeight="1" thickTop="1">
      <c r="A24" s="5"/>
      <c r="B24" s="5"/>
      <c r="C24" s="5"/>
      <c r="D24" s="5"/>
      <c r="E24" s="5"/>
      <c r="G24" s="63"/>
      <c r="J24" s="23"/>
      <c r="K24" s="5"/>
    </row>
    <row r="25" spans="1:11" ht="13.5" thickBot="1">
      <c r="A25" s="5"/>
      <c r="B25" s="3" t="s">
        <v>17</v>
      </c>
      <c r="C25" s="3" t="s">
        <v>136</v>
      </c>
      <c r="D25" s="5"/>
      <c r="E25" s="5"/>
      <c r="F25" s="8">
        <v>1742</v>
      </c>
      <c r="G25" s="61">
        <v>2229</v>
      </c>
      <c r="H25" s="10"/>
      <c r="I25" s="8">
        <v>4687</v>
      </c>
      <c r="J25" s="8">
        <v>4625</v>
      </c>
      <c r="K25" s="5"/>
    </row>
    <row r="26" spans="1:11" ht="13.5" thickTop="1">
      <c r="A26" s="5"/>
      <c r="B26" s="5"/>
      <c r="C26" s="5"/>
      <c r="D26" s="5"/>
      <c r="E26" s="5"/>
      <c r="G26" s="63"/>
      <c r="J26" s="23"/>
      <c r="K26" s="5"/>
    </row>
    <row r="27" spans="1:11" ht="12.75">
      <c r="A27" s="3" t="s">
        <v>18</v>
      </c>
      <c r="B27" s="3" t="s">
        <v>14</v>
      </c>
      <c r="C27" s="3" t="s">
        <v>141</v>
      </c>
      <c r="D27" s="5"/>
      <c r="E27" s="5"/>
      <c r="G27" s="63"/>
      <c r="J27" s="23"/>
      <c r="K27" s="5"/>
    </row>
    <row r="28" spans="1:11" ht="12.75">
      <c r="A28" s="5"/>
      <c r="B28" s="5"/>
      <c r="C28" s="3" t="s">
        <v>137</v>
      </c>
      <c r="D28" s="5"/>
      <c r="E28" s="5"/>
      <c r="G28" s="63"/>
      <c r="J28" s="23"/>
      <c r="K28" s="5"/>
    </row>
    <row r="29" spans="1:11" ht="12.75">
      <c r="A29" s="5"/>
      <c r="B29" s="5"/>
      <c r="C29" s="3" t="s">
        <v>138</v>
      </c>
      <c r="D29" s="5"/>
      <c r="E29" s="5"/>
      <c r="G29" s="63"/>
      <c r="J29" s="23"/>
      <c r="K29" s="5"/>
    </row>
    <row r="30" spans="1:11" ht="12.75">
      <c r="A30" s="5"/>
      <c r="B30" s="5"/>
      <c r="C30" s="3" t="s">
        <v>139</v>
      </c>
      <c r="D30" s="5"/>
      <c r="E30" s="5"/>
      <c r="F30" s="7">
        <v>4801</v>
      </c>
      <c r="G30" s="56">
        <v>10373</v>
      </c>
      <c r="H30" s="7"/>
      <c r="I30" s="7">
        <v>32731</v>
      </c>
      <c r="J30" s="7">
        <v>47273</v>
      </c>
      <c r="K30" s="5"/>
    </row>
    <row r="31" spans="1:11" ht="6" customHeight="1">
      <c r="A31" s="5"/>
      <c r="B31" s="5"/>
      <c r="C31" s="5"/>
      <c r="D31" s="5"/>
      <c r="E31" s="5"/>
      <c r="G31" s="63"/>
      <c r="J31" s="65"/>
      <c r="K31" s="5"/>
    </row>
    <row r="32" spans="1:11" ht="12.75">
      <c r="A32" s="5"/>
      <c r="B32" s="3" t="s">
        <v>15</v>
      </c>
      <c r="C32" s="3" t="s">
        <v>140</v>
      </c>
      <c r="D32" s="5"/>
      <c r="E32" s="5"/>
      <c r="F32" s="7">
        <v>-1488</v>
      </c>
      <c r="G32" s="56">
        <v>-1589</v>
      </c>
      <c r="H32" s="12"/>
      <c r="I32" s="7">
        <v>-4100</v>
      </c>
      <c r="J32" s="7">
        <v>-5814</v>
      </c>
      <c r="K32" s="5"/>
    </row>
    <row r="33" spans="1:11" ht="6" customHeight="1">
      <c r="A33" s="5"/>
      <c r="B33" s="5"/>
      <c r="C33" s="5"/>
      <c r="D33" s="5"/>
      <c r="E33" s="5"/>
      <c r="G33" s="56" t="s">
        <v>0</v>
      </c>
      <c r="J33" s="64" t="s">
        <v>0</v>
      </c>
      <c r="K33" s="5"/>
    </row>
    <row r="34" spans="1:11" ht="12.75">
      <c r="A34" s="5"/>
      <c r="B34" s="3" t="s">
        <v>17</v>
      </c>
      <c r="C34" s="3" t="s">
        <v>19</v>
      </c>
      <c r="D34" s="5"/>
      <c r="E34" s="5"/>
      <c r="F34" s="7">
        <v>-3065</v>
      </c>
      <c r="G34" s="56">
        <v>-2359</v>
      </c>
      <c r="H34" s="7"/>
      <c r="I34" s="7">
        <v>-9999</v>
      </c>
      <c r="J34" s="7">
        <v>-8879</v>
      </c>
      <c r="K34" s="5"/>
    </row>
    <row r="35" spans="1:11" ht="6" customHeight="1">
      <c r="A35" s="5"/>
      <c r="B35" s="5"/>
      <c r="C35" s="5"/>
      <c r="D35" s="5"/>
      <c r="E35" s="5"/>
      <c r="G35" s="56" t="s">
        <v>0</v>
      </c>
      <c r="J35" s="64" t="s">
        <v>0</v>
      </c>
      <c r="K35" s="5"/>
    </row>
    <row r="36" spans="1:11" ht="12.75">
      <c r="A36" s="5"/>
      <c r="B36" s="3" t="s">
        <v>20</v>
      </c>
      <c r="C36" s="3" t="s">
        <v>21</v>
      </c>
      <c r="D36" s="5"/>
      <c r="E36" s="5"/>
      <c r="F36" s="47">
        <v>0</v>
      </c>
      <c r="G36" s="66">
        <v>0</v>
      </c>
      <c r="H36" s="11"/>
      <c r="I36" s="47">
        <v>0</v>
      </c>
      <c r="J36" s="66">
        <v>0</v>
      </c>
      <c r="K36" s="5"/>
    </row>
    <row r="37" spans="1:11" ht="6" customHeight="1">
      <c r="A37" s="5"/>
      <c r="B37" s="5"/>
      <c r="C37" s="5"/>
      <c r="D37" s="5"/>
      <c r="E37" s="5"/>
      <c r="G37" s="63"/>
      <c r="J37" s="23"/>
      <c r="K37" s="5"/>
    </row>
    <row r="38" spans="1:11" ht="12.75">
      <c r="A38" s="5"/>
      <c r="B38" s="3" t="s">
        <v>22</v>
      </c>
      <c r="C38" s="3" t="s">
        <v>143</v>
      </c>
      <c r="D38" s="5"/>
      <c r="E38" s="5"/>
      <c r="G38" s="63"/>
      <c r="J38" s="23"/>
      <c r="K38" s="5"/>
    </row>
    <row r="39" spans="3:10" ht="12.75">
      <c r="C39" s="3" t="s">
        <v>139</v>
      </c>
      <c r="F39" s="56">
        <f>SUM(F30:F36)</f>
        <v>248</v>
      </c>
      <c r="G39" s="56">
        <f>SUM(G30:G36)</f>
        <v>6425</v>
      </c>
      <c r="H39" s="7"/>
      <c r="I39" s="7">
        <f>SUM(I30:I36)</f>
        <v>18632</v>
      </c>
      <c r="J39" s="7">
        <f>SUM(J30:J36)</f>
        <v>32580</v>
      </c>
    </row>
    <row r="40" spans="1:10" ht="6" customHeight="1">
      <c r="A40" s="5"/>
      <c r="G40" s="63"/>
      <c r="J40" s="65"/>
    </row>
    <row r="41" spans="1:10" ht="12" customHeight="1">
      <c r="A41" s="5"/>
      <c r="B41" s="3" t="s">
        <v>23</v>
      </c>
      <c r="C41" s="3" t="s">
        <v>142</v>
      </c>
      <c r="G41" s="63"/>
      <c r="J41" s="65"/>
    </row>
    <row r="42" spans="3:10" ht="12" customHeight="1">
      <c r="C42" s="3" t="s">
        <v>150</v>
      </c>
      <c r="F42" s="48">
        <v>-43</v>
      </c>
      <c r="G42" s="67">
        <v>-698</v>
      </c>
      <c r="H42" s="10"/>
      <c r="I42" s="48">
        <v>-1303</v>
      </c>
      <c r="J42" s="48">
        <v>-1274</v>
      </c>
    </row>
    <row r="43" spans="7:10" ht="6" customHeight="1">
      <c r="G43" s="63"/>
      <c r="J43" s="65"/>
    </row>
    <row r="44" spans="2:11" ht="12" customHeight="1">
      <c r="B44" s="3" t="s">
        <v>24</v>
      </c>
      <c r="C44" s="3" t="s">
        <v>143</v>
      </c>
      <c r="D44" s="5"/>
      <c r="E44" s="5"/>
      <c r="F44" s="5"/>
      <c r="G44" s="63"/>
      <c r="H44" s="5"/>
      <c r="I44" s="5"/>
      <c r="J44" s="65"/>
      <c r="K44" s="24"/>
    </row>
    <row r="45" spans="2:11" ht="12" customHeight="1">
      <c r="B45" s="3"/>
      <c r="C45" s="3" t="s">
        <v>139</v>
      </c>
      <c r="D45" s="5"/>
      <c r="E45" s="5"/>
      <c r="F45" s="5"/>
      <c r="G45" s="63"/>
      <c r="H45" s="5"/>
      <c r="I45" s="5"/>
      <c r="J45" s="65"/>
      <c r="K45" s="24"/>
    </row>
    <row r="46" spans="2:11" ht="12" customHeight="1">
      <c r="B46" s="3"/>
      <c r="C46" s="3" t="s">
        <v>154</v>
      </c>
      <c r="D46" s="5"/>
      <c r="E46" s="5"/>
      <c r="F46" s="5"/>
      <c r="G46" s="63"/>
      <c r="H46" s="5"/>
      <c r="I46" s="5"/>
      <c r="J46" s="65"/>
      <c r="K46" s="24"/>
    </row>
    <row r="47" spans="3:11" ht="12" customHeight="1">
      <c r="C47" s="2" t="s">
        <v>152</v>
      </c>
      <c r="D47" s="5"/>
      <c r="E47" s="5"/>
      <c r="F47" s="56">
        <f>SUM(F39:F42)</f>
        <v>205</v>
      </c>
      <c r="G47" s="56">
        <f>SUM(G39:G42)</f>
        <v>5727</v>
      </c>
      <c r="H47" s="7"/>
      <c r="I47" s="7">
        <f>SUM(I39:I42)</f>
        <v>17329</v>
      </c>
      <c r="J47" s="7">
        <f>SUM(J39:J42)</f>
        <v>31306</v>
      </c>
      <c r="K47" s="5"/>
    </row>
    <row r="48" spans="7:10" ht="6" customHeight="1">
      <c r="G48" s="63"/>
      <c r="J48" s="65"/>
    </row>
    <row r="49" spans="2:12" ht="14.25">
      <c r="B49" s="3" t="s">
        <v>25</v>
      </c>
      <c r="C49" s="3" t="s">
        <v>144</v>
      </c>
      <c r="F49" s="48">
        <v>-1103</v>
      </c>
      <c r="G49" s="47">
        <v>-4315</v>
      </c>
      <c r="H49" s="13"/>
      <c r="I49" s="48">
        <v>-7734</v>
      </c>
      <c r="J49" s="48">
        <v>-11009</v>
      </c>
      <c r="L49" s="25"/>
    </row>
    <row r="50" spans="7:10" ht="12.75">
      <c r="G50" s="63"/>
      <c r="J50" s="23"/>
    </row>
    <row r="51" spans="1:10" ht="12.75">
      <c r="A51" s="3"/>
      <c r="B51" s="3" t="s">
        <v>26</v>
      </c>
      <c r="C51" s="3" t="s">
        <v>244</v>
      </c>
      <c r="G51" s="63"/>
      <c r="J51" s="23"/>
    </row>
    <row r="52" spans="3:10" ht="12.75">
      <c r="C52" s="3" t="s">
        <v>27</v>
      </c>
      <c r="F52" s="56">
        <f>F47+F49</f>
        <v>-898</v>
      </c>
      <c r="G52" s="56">
        <f>G47+G49</f>
        <v>1412</v>
      </c>
      <c r="H52" s="7"/>
      <c r="I52" s="7">
        <f>I47+I49</f>
        <v>9595</v>
      </c>
      <c r="J52" s="7">
        <f>J47+J49</f>
        <v>20297</v>
      </c>
    </row>
    <row r="53" spans="7:10" ht="6" customHeight="1">
      <c r="G53" s="63"/>
      <c r="J53" s="65"/>
    </row>
    <row r="54" spans="3:10" ht="12.75">
      <c r="C54" s="3" t="s">
        <v>145</v>
      </c>
      <c r="F54" s="10">
        <v>-1034</v>
      </c>
      <c r="G54" s="11">
        <v>-296</v>
      </c>
      <c r="H54" s="11"/>
      <c r="I54" s="10">
        <v>-3461</v>
      </c>
      <c r="J54" s="10">
        <v>-2410</v>
      </c>
    </row>
    <row r="55" spans="7:10" ht="12" customHeight="1">
      <c r="G55" s="63"/>
      <c r="J55" s="65"/>
    </row>
    <row r="56" spans="2:10" ht="12" customHeight="1">
      <c r="B56" s="2" t="s">
        <v>28</v>
      </c>
      <c r="C56" s="2" t="s">
        <v>157</v>
      </c>
      <c r="F56" s="71">
        <v>0</v>
      </c>
      <c r="G56" s="71">
        <v>0</v>
      </c>
      <c r="H56" s="12"/>
      <c r="I56" s="71">
        <v>0</v>
      </c>
      <c r="J56" s="66">
        <v>0</v>
      </c>
    </row>
    <row r="57" spans="7:10" ht="12" customHeight="1">
      <c r="G57" s="63"/>
      <c r="J57" s="65"/>
    </row>
    <row r="58" spans="2:10" ht="12.75">
      <c r="B58" s="3" t="s">
        <v>29</v>
      </c>
      <c r="C58" s="3" t="s">
        <v>245</v>
      </c>
      <c r="G58" s="63"/>
      <c r="J58" s="65"/>
    </row>
    <row r="59" spans="3:10" ht="12.75">
      <c r="C59" s="3" t="s">
        <v>146</v>
      </c>
      <c r="F59" s="7">
        <f>SUM(F52:F56)</f>
        <v>-1932</v>
      </c>
      <c r="G59" s="7">
        <f>SUM(G52:G56)</f>
        <v>1116</v>
      </c>
      <c r="H59" s="7"/>
      <c r="I59" s="7">
        <f>SUM(I52:I56)</f>
        <v>6134</v>
      </c>
      <c r="J59" s="7">
        <f>SUM(J52:J56)</f>
        <v>17887</v>
      </c>
    </row>
    <row r="60" spans="7:10" ht="6" customHeight="1">
      <c r="G60" s="63"/>
      <c r="J60" s="65"/>
    </row>
    <row r="61" spans="2:10" ht="12.75">
      <c r="B61" s="3" t="s">
        <v>33</v>
      </c>
      <c r="C61" s="3" t="s">
        <v>30</v>
      </c>
      <c r="F61" s="12">
        <v>0</v>
      </c>
      <c r="G61" s="12">
        <v>0</v>
      </c>
      <c r="H61" s="12"/>
      <c r="I61" s="12">
        <v>0</v>
      </c>
      <c r="J61" s="64">
        <v>0</v>
      </c>
    </row>
    <row r="62" spans="6:10" ht="6" customHeight="1">
      <c r="F62" s="14"/>
      <c r="G62" s="69"/>
      <c r="H62" s="14"/>
      <c r="I62" s="14"/>
      <c r="J62" s="65"/>
    </row>
    <row r="63" spans="3:10" ht="12.75">
      <c r="C63" s="3" t="s">
        <v>145</v>
      </c>
      <c r="F63" s="12">
        <v>0</v>
      </c>
      <c r="G63" s="12">
        <v>0</v>
      </c>
      <c r="H63" s="12"/>
      <c r="I63" s="12">
        <v>0</v>
      </c>
      <c r="J63" s="64">
        <v>0</v>
      </c>
    </row>
    <row r="64" spans="6:10" ht="6" customHeight="1">
      <c r="F64" s="14"/>
      <c r="G64" s="69"/>
      <c r="H64" s="14"/>
      <c r="I64" s="14"/>
      <c r="J64" s="65"/>
    </row>
    <row r="65" spans="3:10" ht="12.75">
      <c r="C65" s="3" t="s">
        <v>31</v>
      </c>
      <c r="F65" s="14"/>
      <c r="G65" s="69"/>
      <c r="H65" s="14"/>
      <c r="I65" s="14"/>
      <c r="J65" s="65"/>
    </row>
    <row r="66" spans="3:10" ht="12.75">
      <c r="C66" s="3" t="s">
        <v>32</v>
      </c>
      <c r="F66" s="47">
        <v>0</v>
      </c>
      <c r="G66" s="47">
        <v>0</v>
      </c>
      <c r="H66" s="11"/>
      <c r="I66" s="47">
        <v>0</v>
      </c>
      <c r="J66" s="68">
        <v>0</v>
      </c>
    </row>
    <row r="67" spans="7:10" ht="6" customHeight="1">
      <c r="G67" s="63"/>
      <c r="J67" s="65"/>
    </row>
    <row r="68" spans="2:10" ht="12.75">
      <c r="B68" s="3" t="s">
        <v>148</v>
      </c>
      <c r="C68" s="3" t="s">
        <v>246</v>
      </c>
      <c r="G68" s="63"/>
      <c r="J68" s="65"/>
    </row>
    <row r="69" spans="3:10" ht="13.5" thickBot="1">
      <c r="C69" s="3" t="s">
        <v>147</v>
      </c>
      <c r="F69" s="61">
        <f>SUM(F59:F66)</f>
        <v>-1932</v>
      </c>
      <c r="G69" s="61">
        <f>SUM(G59:G66)</f>
        <v>1116</v>
      </c>
      <c r="H69" s="10"/>
      <c r="I69" s="8">
        <f>SUM(I59:I66)</f>
        <v>6134</v>
      </c>
      <c r="J69" s="8">
        <f>SUM(J59:J66)</f>
        <v>17887</v>
      </c>
    </row>
    <row r="70" ht="13.5" thickTop="1">
      <c r="G70" s="63"/>
    </row>
    <row r="71" spans="1:7" ht="12.75">
      <c r="A71" s="3" t="s">
        <v>34</v>
      </c>
      <c r="B71" s="3" t="s">
        <v>14</v>
      </c>
      <c r="C71" s="3" t="s">
        <v>149</v>
      </c>
      <c r="G71" s="63"/>
    </row>
    <row r="72" spans="3:7" ht="12.75">
      <c r="C72" s="3" t="s">
        <v>40</v>
      </c>
      <c r="G72" s="63"/>
    </row>
    <row r="73" spans="3:9" ht="12.75">
      <c r="C73" s="3" t="s">
        <v>41</v>
      </c>
      <c r="G73" s="63"/>
      <c r="I73" s="39"/>
    </row>
    <row r="74" ht="6" customHeight="1">
      <c r="G74" s="63"/>
    </row>
    <row r="75" spans="3:10" ht="12" customHeight="1" thickBot="1">
      <c r="C75" s="3" t="s">
        <v>185</v>
      </c>
      <c r="F75" s="49">
        <f>+F69/314262*100</f>
        <v>-0.6147736601943601</v>
      </c>
      <c r="G75" s="49">
        <f>+G69/314667*100</f>
        <v>0.35466064124932073</v>
      </c>
      <c r="I75" s="49">
        <f>+I69/314541*100</f>
        <v>1.9501432245716777</v>
      </c>
      <c r="J75" s="49">
        <f>+J69/314667*100</f>
        <v>5.684421944468279</v>
      </c>
    </row>
    <row r="76" spans="7:10" ht="6" customHeight="1" thickTop="1">
      <c r="G76" s="4"/>
      <c r="J76" s="4"/>
    </row>
    <row r="77" spans="3:10" ht="13.5" customHeight="1" thickBot="1">
      <c r="C77" s="2" t="s">
        <v>186</v>
      </c>
      <c r="F77" s="75">
        <v>314262</v>
      </c>
      <c r="G77" s="82">
        <f>314667132/1000</f>
        <v>314667.132</v>
      </c>
      <c r="I77" s="75">
        <v>314541</v>
      </c>
      <c r="J77" s="82">
        <f>314667132/1000</f>
        <v>314667.132</v>
      </c>
    </row>
    <row r="78" spans="7:10" ht="13.5" customHeight="1" thickTop="1">
      <c r="G78" s="4"/>
      <c r="J78" s="4"/>
    </row>
    <row r="79" spans="3:10" ht="13.5" thickBot="1">
      <c r="C79" s="3" t="s">
        <v>74</v>
      </c>
      <c r="E79" s="26"/>
      <c r="F79" s="9" t="s">
        <v>75</v>
      </c>
      <c r="G79" s="9" t="s">
        <v>75</v>
      </c>
      <c r="I79" s="9" t="s">
        <v>75</v>
      </c>
      <c r="J79" s="9" t="s">
        <v>75</v>
      </c>
    </row>
    <row r="80" spans="3:10" ht="13.5" thickTop="1">
      <c r="C80" s="3"/>
      <c r="E80" s="39"/>
      <c r="G80" s="4"/>
      <c r="J80" s="4"/>
    </row>
    <row r="81" spans="1:10" ht="13.5" thickBot="1">
      <c r="A81" s="26" t="s">
        <v>112</v>
      </c>
      <c r="B81" s="2" t="s">
        <v>14</v>
      </c>
      <c r="C81" s="3" t="s">
        <v>113</v>
      </c>
      <c r="F81" s="45">
        <v>5</v>
      </c>
      <c r="G81" s="45">
        <v>5</v>
      </c>
      <c r="H81" s="15"/>
      <c r="I81" s="45">
        <v>5</v>
      </c>
      <c r="J81" s="70">
        <v>5</v>
      </c>
    </row>
    <row r="82" spans="3:10" ht="6.75" customHeight="1" thickTop="1">
      <c r="C82" s="3"/>
      <c r="G82" s="4"/>
      <c r="H82" s="36"/>
      <c r="J82" s="4"/>
    </row>
    <row r="83" spans="2:10" ht="13.5" thickBot="1">
      <c r="B83" s="2" t="s">
        <v>15</v>
      </c>
      <c r="C83" s="3" t="s">
        <v>114</v>
      </c>
      <c r="F83" s="90" t="s">
        <v>235</v>
      </c>
      <c r="G83" s="45"/>
      <c r="H83" s="91"/>
      <c r="I83" s="45"/>
      <c r="J83" s="70"/>
    </row>
    <row r="84" spans="3:10" ht="13.5" thickTop="1">
      <c r="C84" s="3"/>
      <c r="G84" s="4"/>
      <c r="H84" s="36"/>
      <c r="J84" s="4"/>
    </row>
    <row r="85" spans="3:14" ht="12.75">
      <c r="C85" s="3"/>
      <c r="F85" s="100" t="s">
        <v>117</v>
      </c>
      <c r="G85" s="101"/>
      <c r="H85" s="36"/>
      <c r="I85" s="100" t="s">
        <v>155</v>
      </c>
      <c r="J85" s="101"/>
      <c r="N85" s="39"/>
    </row>
    <row r="86" spans="3:10" ht="12.75">
      <c r="C86" s="3"/>
      <c r="F86" s="102" t="s">
        <v>197</v>
      </c>
      <c r="G86" s="103"/>
      <c r="I86" s="102" t="s">
        <v>156</v>
      </c>
      <c r="J86" s="103"/>
    </row>
    <row r="87" spans="3:10" ht="12.75">
      <c r="C87" s="3"/>
      <c r="G87" s="4"/>
      <c r="J87" s="4"/>
    </row>
    <row r="88" spans="1:10" ht="13.5" thickBot="1">
      <c r="A88" s="26" t="s">
        <v>115</v>
      </c>
      <c r="C88" s="3" t="s">
        <v>116</v>
      </c>
      <c r="F88" s="99">
        <v>1.89</v>
      </c>
      <c r="G88" s="99"/>
      <c r="H88" s="15"/>
      <c r="I88" s="99">
        <v>2.03</v>
      </c>
      <c r="J88" s="99"/>
    </row>
    <row r="89" spans="3:10" ht="13.5" thickTop="1">
      <c r="C89" s="3"/>
      <c r="G89" s="4"/>
      <c r="J89" s="4"/>
    </row>
    <row r="90" spans="3:10" ht="12" customHeight="1">
      <c r="C90" s="27" t="s">
        <v>77</v>
      </c>
      <c r="F90" s="10"/>
      <c r="G90" s="10"/>
      <c r="H90" s="10"/>
      <c r="I90" s="10"/>
      <c r="J90" s="10"/>
    </row>
    <row r="91" spans="3:10" ht="12" customHeight="1">
      <c r="C91" s="3"/>
      <c r="F91" s="10"/>
      <c r="G91" s="10"/>
      <c r="H91" s="10"/>
      <c r="I91" s="10"/>
      <c r="J91" s="10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>
      <c r="C516" s="3" t="s">
        <v>35</v>
      </c>
    </row>
    <row r="517" ht="12" customHeight="1"/>
    <row r="518" ht="12" customHeight="1">
      <c r="C518" s="3" t="s">
        <v>36</v>
      </c>
    </row>
    <row r="519" ht="12" customHeight="1"/>
    <row r="520" ht="12" customHeight="1">
      <c r="C520" s="3" t="s">
        <v>37</v>
      </c>
    </row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>
      <c r="A1373" s="3" t="s">
        <v>38</v>
      </c>
    </row>
    <row r="1374" ht="12" customHeight="1"/>
    <row r="1375" ht="12" customHeight="1">
      <c r="A1375" s="3" t="s">
        <v>35</v>
      </c>
    </row>
    <row r="1376" ht="12" customHeight="1"/>
    <row r="1377" ht="12" customHeight="1">
      <c r="A1377" s="3" t="s">
        <v>36</v>
      </c>
    </row>
    <row r="1378" ht="12" customHeight="1"/>
    <row r="1379" ht="12" customHeight="1">
      <c r="A1379" s="3" t="s">
        <v>39</v>
      </c>
    </row>
    <row r="1380" ht="12" customHeight="1">
      <c r="A1380" s="3" t="s">
        <v>38</v>
      </c>
    </row>
    <row r="1381" ht="12" customHeight="1"/>
    <row r="1382" ht="12" customHeight="1">
      <c r="A1382" s="3" t="s">
        <v>35</v>
      </c>
    </row>
    <row r="1383" ht="12" customHeight="1"/>
    <row r="1384" ht="12" customHeight="1">
      <c r="A1384" s="3" t="s">
        <v>36</v>
      </c>
    </row>
    <row r="1385" ht="12" customHeight="1"/>
    <row r="1386" ht="12" customHeight="1">
      <c r="A1386" s="3" t="s">
        <v>39</v>
      </c>
    </row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782" ht="12" customHeight="1"/>
    <row r="1784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</sheetData>
  <mergeCells count="10">
    <mergeCell ref="F88:G88"/>
    <mergeCell ref="I88:J88"/>
    <mergeCell ref="F85:G85"/>
    <mergeCell ref="F86:G86"/>
    <mergeCell ref="I85:J85"/>
    <mergeCell ref="I86:J86"/>
    <mergeCell ref="A1:M1"/>
    <mergeCell ref="A2:M2"/>
    <mergeCell ref="A3:K3"/>
    <mergeCell ref="A5:K5"/>
  </mergeCells>
  <printOptions horizontalCentered="1"/>
  <pageMargins left="0.55" right="0.15" top="0.45" bottom="0" header="0.24" footer="0.25"/>
  <pageSetup fitToHeight="1" fitToWidth="1" horizontalDpi="600" verticalDpi="600" orientation="portrait" paperSize="9" scale="75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fayer</cp:lastModifiedBy>
  <cp:lastPrinted>2002-02-21T03:07:39Z</cp:lastPrinted>
  <dcterms:created xsi:type="dcterms:W3CDTF">1999-09-14T02:56:27Z</dcterms:created>
  <dcterms:modified xsi:type="dcterms:W3CDTF">2001-08-06T10:28:07Z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